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225" windowWidth="18780" windowHeight="12210" tabRatio="986"/>
  </bookViews>
  <sheets>
    <sheet name="ONCE BENI OKU" sheetId="42" r:id="rId1"/>
    <sheet name="OLCUM RAPORU" sheetId="4" r:id="rId2"/>
    <sheet name="formül" sheetId="41" state="hidden" r:id="rId3"/>
    <sheet name="01" sheetId="1" r:id="rId4"/>
    <sheet name="02" sheetId="6" r:id="rId5"/>
    <sheet name="03" sheetId="7" r:id="rId6"/>
    <sheet name="04" sheetId="8" r:id="rId7"/>
    <sheet name="05" sheetId="9" r:id="rId8"/>
    <sheet name="06" sheetId="10" r:id="rId9"/>
    <sheet name="21" sheetId="25" state="hidden" r:id="rId10"/>
    <sheet name="22" sheetId="26" state="hidden" r:id="rId11"/>
    <sheet name="23" sheetId="27" state="hidden" r:id="rId12"/>
    <sheet name="24" sheetId="28" state="hidden" r:id="rId13"/>
    <sheet name="25" sheetId="29" state="hidden" r:id="rId14"/>
    <sheet name="26" sheetId="30" state="hidden" r:id="rId15"/>
    <sheet name="27" sheetId="31" state="hidden" r:id="rId16"/>
    <sheet name="28" sheetId="32" state="hidden" r:id="rId17"/>
    <sheet name="29" sheetId="33" state="hidden" r:id="rId18"/>
    <sheet name="30" sheetId="34" state="hidden" r:id="rId19"/>
    <sheet name="31" sheetId="35" state="hidden" r:id="rId20"/>
    <sheet name="32" sheetId="36" state="hidden" r:id="rId21"/>
    <sheet name="33" sheetId="37" state="hidden" r:id="rId22"/>
    <sheet name="34" sheetId="38" state="hidden" r:id="rId23"/>
    <sheet name="35" sheetId="39" state="hidden" r:id="rId24"/>
    <sheet name="UCL" sheetId="2" r:id="rId25"/>
    <sheet name="CLS" sheetId="3" r:id="rId26"/>
  </sheets>
  <definedNames>
    <definedName name="www.acarhakanbayramoglu.com.tr">'ONCE BENI OKU'!$B$28</definedName>
  </definedNames>
  <calcPr calcId="144525"/>
</workbook>
</file>

<file path=xl/calcChain.xml><?xml version="1.0" encoding="utf-8"?>
<calcChain xmlns="http://schemas.openxmlformats.org/spreadsheetml/2006/main">
  <c r="F13" i="4" l="1"/>
  <c r="F12" i="4"/>
  <c r="F11" i="4"/>
  <c r="F10" i="4"/>
  <c r="F9" i="4"/>
  <c r="E13" i="4"/>
  <c r="E12" i="4"/>
  <c r="E11" i="4"/>
  <c r="E10" i="4"/>
  <c r="E9" i="4"/>
  <c r="D13" i="4"/>
  <c r="D12" i="4"/>
  <c r="D11" i="4"/>
  <c r="D10" i="4"/>
  <c r="D9" i="4"/>
  <c r="C13" i="4"/>
  <c r="C12" i="4"/>
  <c r="C11" i="4"/>
  <c r="C10" i="4"/>
  <c r="C9" i="4"/>
  <c r="F8" i="4"/>
  <c r="E8" i="4"/>
  <c r="D8" i="4"/>
  <c r="C8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E17" i="1" l="1"/>
  <c r="E19" i="1"/>
  <c r="E20" i="1" s="1"/>
  <c r="E23" i="1" s="1"/>
  <c r="E18" i="1"/>
  <c r="C1" i="10"/>
  <c r="C11" i="10" s="1"/>
  <c r="C1" i="9"/>
  <c r="C11" i="9" s="1"/>
  <c r="C1" i="8"/>
  <c r="C11" i="8" s="1"/>
  <c r="C1" i="7"/>
  <c r="C11" i="7" s="1"/>
  <c r="C1" i="6"/>
  <c r="C11" i="6" s="1"/>
  <c r="C1" i="1"/>
  <c r="C11" i="1" s="1"/>
  <c r="E17" i="6"/>
  <c r="E19" i="6"/>
  <c r="E20" i="6" s="1"/>
  <c r="E18" i="6"/>
  <c r="F17" i="6"/>
  <c r="F19" i="6"/>
  <c r="F20" i="6" s="1"/>
  <c r="F18" i="6"/>
  <c r="G17" i="6"/>
  <c r="G19" i="6"/>
  <c r="G20" i="6" s="1"/>
  <c r="G18" i="6"/>
  <c r="E17" i="7"/>
  <c r="E19" i="7"/>
  <c r="E20" i="7" s="1"/>
  <c r="E18" i="7"/>
  <c r="F17" i="7"/>
  <c r="F19" i="7"/>
  <c r="F20" i="7" s="1"/>
  <c r="F18" i="7"/>
  <c r="G17" i="7"/>
  <c r="G19" i="7"/>
  <c r="G20" i="7" s="1"/>
  <c r="G18" i="7"/>
  <c r="E17" i="8"/>
  <c r="E19" i="8"/>
  <c r="E20" i="8" s="1"/>
  <c r="E18" i="8"/>
  <c r="F17" i="8"/>
  <c r="F19" i="8"/>
  <c r="F20" i="8" s="1"/>
  <c r="F18" i="8"/>
  <c r="G17" i="8"/>
  <c r="G19" i="8"/>
  <c r="G20" i="8" s="1"/>
  <c r="G18" i="8"/>
  <c r="E17" i="9"/>
  <c r="E19" i="9"/>
  <c r="E20" i="9" s="1"/>
  <c r="E18" i="9"/>
  <c r="F17" i="9"/>
  <c r="F19" i="9"/>
  <c r="F20" i="9" s="1"/>
  <c r="F18" i="9"/>
  <c r="G17" i="9"/>
  <c r="G19" i="9"/>
  <c r="G20" i="9" s="1"/>
  <c r="G18" i="9"/>
  <c r="E17" i="10"/>
  <c r="E19" i="10"/>
  <c r="E20" i="10" s="1"/>
  <c r="E18" i="10"/>
  <c r="F17" i="10"/>
  <c r="F19" i="10"/>
  <c r="F20" i="10" s="1"/>
  <c r="F18" i="10"/>
  <c r="G17" i="10"/>
  <c r="G19" i="10"/>
  <c r="G20" i="10" s="1"/>
  <c r="G18" i="10"/>
  <c r="E17" i="25"/>
  <c r="E19" i="25"/>
  <c r="E20" i="25" s="1"/>
  <c r="E18" i="25"/>
  <c r="F17" i="25"/>
  <c r="F19" i="25"/>
  <c r="F20" i="25" s="1"/>
  <c r="F18" i="25"/>
  <c r="G17" i="25"/>
  <c r="G19" i="25"/>
  <c r="G20" i="25" s="1"/>
  <c r="G18" i="25"/>
  <c r="E17" i="26"/>
  <c r="E19" i="26"/>
  <c r="E20" i="26" s="1"/>
  <c r="E18" i="26"/>
  <c r="F17" i="26"/>
  <c r="F19" i="26"/>
  <c r="F20" i="26" s="1"/>
  <c r="F18" i="26"/>
  <c r="G17" i="26"/>
  <c r="G19" i="26"/>
  <c r="G20" i="26" s="1"/>
  <c r="G18" i="26"/>
  <c r="E17" i="27"/>
  <c r="E19" i="27"/>
  <c r="E20" i="27" s="1"/>
  <c r="E18" i="27"/>
  <c r="F17" i="27"/>
  <c r="F19" i="27"/>
  <c r="F20" i="27" s="1"/>
  <c r="F18" i="27"/>
  <c r="G17" i="27"/>
  <c r="G19" i="27"/>
  <c r="G20" i="27" s="1"/>
  <c r="G18" i="27"/>
  <c r="E17" i="28"/>
  <c r="E19" i="28"/>
  <c r="E20" i="28" s="1"/>
  <c r="E18" i="28"/>
  <c r="F17" i="28"/>
  <c r="F19" i="28"/>
  <c r="F20" i="28" s="1"/>
  <c r="F18" i="28"/>
  <c r="G17" i="28"/>
  <c r="G19" i="28"/>
  <c r="G20" i="28" s="1"/>
  <c r="G18" i="28"/>
  <c r="E17" i="29"/>
  <c r="E19" i="29"/>
  <c r="E20" i="29" s="1"/>
  <c r="E18" i="29"/>
  <c r="F17" i="29"/>
  <c r="F19" i="29"/>
  <c r="F20" i="29" s="1"/>
  <c r="F18" i="29"/>
  <c r="G17" i="29"/>
  <c r="G19" i="29"/>
  <c r="G20" i="29" s="1"/>
  <c r="G18" i="29"/>
  <c r="E17" i="30"/>
  <c r="E19" i="30"/>
  <c r="E20" i="30" s="1"/>
  <c r="E18" i="30"/>
  <c r="F17" i="30"/>
  <c r="F19" i="30"/>
  <c r="F20" i="30" s="1"/>
  <c r="F18" i="30"/>
  <c r="G17" i="30"/>
  <c r="G19" i="30"/>
  <c r="G20" i="30" s="1"/>
  <c r="G18" i="30"/>
  <c r="E17" i="31"/>
  <c r="E19" i="31"/>
  <c r="E20" i="31" s="1"/>
  <c r="E18" i="31"/>
  <c r="F17" i="31"/>
  <c r="F19" i="31"/>
  <c r="F20" i="31" s="1"/>
  <c r="F18" i="31"/>
  <c r="G17" i="31"/>
  <c r="G19" i="31"/>
  <c r="G20" i="31" s="1"/>
  <c r="G18" i="31"/>
  <c r="E17" i="32"/>
  <c r="E19" i="32"/>
  <c r="E20" i="32" s="1"/>
  <c r="E18" i="32"/>
  <c r="F17" i="32"/>
  <c r="F19" i="32"/>
  <c r="F20" i="32" s="1"/>
  <c r="F18" i="32"/>
  <c r="G17" i="32"/>
  <c r="G19" i="32"/>
  <c r="G20" i="32" s="1"/>
  <c r="G18" i="32"/>
  <c r="E17" i="33"/>
  <c r="E19" i="33"/>
  <c r="E20" i="33" s="1"/>
  <c r="E18" i="33"/>
  <c r="F17" i="33"/>
  <c r="F19" i="33"/>
  <c r="F20" i="33" s="1"/>
  <c r="F18" i="33"/>
  <c r="G17" i="33"/>
  <c r="G19" i="33"/>
  <c r="G20" i="33" s="1"/>
  <c r="G18" i="33"/>
  <c r="E17" i="34"/>
  <c r="E19" i="34"/>
  <c r="E20" i="34" s="1"/>
  <c r="E18" i="34"/>
  <c r="F17" i="34"/>
  <c r="F19" i="34"/>
  <c r="F20" i="34" s="1"/>
  <c r="F18" i="34"/>
  <c r="G17" i="34"/>
  <c r="G19" i="34"/>
  <c r="G20" i="34" s="1"/>
  <c r="G18" i="34"/>
  <c r="E17" i="35"/>
  <c r="E19" i="35"/>
  <c r="E20" i="35" s="1"/>
  <c r="E18" i="35"/>
  <c r="F17" i="35"/>
  <c r="F19" i="35"/>
  <c r="F20" i="35" s="1"/>
  <c r="F18" i="35"/>
  <c r="G17" i="35"/>
  <c r="G19" i="35"/>
  <c r="G20" i="35" s="1"/>
  <c r="G18" i="35"/>
  <c r="E17" i="36"/>
  <c r="E19" i="36"/>
  <c r="E20" i="36" s="1"/>
  <c r="E18" i="36"/>
  <c r="F17" i="36"/>
  <c r="F19" i="36"/>
  <c r="F20" i="36" s="1"/>
  <c r="F18" i="36"/>
  <c r="G17" i="36"/>
  <c r="G19" i="36"/>
  <c r="G20" i="36" s="1"/>
  <c r="G18" i="36"/>
  <c r="E17" i="37"/>
  <c r="E19" i="37"/>
  <c r="E20" i="37" s="1"/>
  <c r="E18" i="37"/>
  <c r="F17" i="37"/>
  <c r="F19" i="37"/>
  <c r="F20" i="37" s="1"/>
  <c r="F18" i="37"/>
  <c r="G17" i="37"/>
  <c r="G19" i="37"/>
  <c r="G20" i="37" s="1"/>
  <c r="G18" i="37"/>
  <c r="E17" i="38"/>
  <c r="E19" i="38"/>
  <c r="E20" i="38" s="1"/>
  <c r="E18" i="38"/>
  <c r="F17" i="38"/>
  <c r="F19" i="38"/>
  <c r="F20" i="38" s="1"/>
  <c r="F18" i="38"/>
  <c r="G17" i="38"/>
  <c r="G19" i="38"/>
  <c r="G20" i="38" s="1"/>
  <c r="G18" i="38"/>
  <c r="E17" i="39"/>
  <c r="E19" i="39"/>
  <c r="E20" i="39" s="1"/>
  <c r="E18" i="39"/>
  <c r="F17" i="39"/>
  <c r="F19" i="39"/>
  <c r="F20" i="39" s="1"/>
  <c r="F18" i="39"/>
  <c r="G17" i="39"/>
  <c r="G19" i="39"/>
  <c r="G20" i="39" s="1"/>
  <c r="G18" i="39"/>
  <c r="F17" i="1"/>
  <c r="F19" i="1"/>
  <c r="F20" i="1" s="1"/>
  <c r="F18" i="1"/>
  <c r="G17" i="1"/>
  <c r="G19" i="1"/>
  <c r="G20" i="1" s="1"/>
  <c r="G18" i="1"/>
  <c r="H17" i="6"/>
  <c r="H19" i="6"/>
  <c r="H20" i="6" s="1"/>
  <c r="H18" i="6"/>
  <c r="H17" i="7"/>
  <c r="H19" i="7"/>
  <c r="H20" i="7" s="1"/>
  <c r="H18" i="7"/>
  <c r="H17" i="8"/>
  <c r="H19" i="8"/>
  <c r="H20" i="8" s="1"/>
  <c r="H18" i="8"/>
  <c r="H17" i="9"/>
  <c r="H19" i="9"/>
  <c r="H20" i="9" s="1"/>
  <c r="H18" i="9"/>
  <c r="H17" i="10"/>
  <c r="H19" i="10"/>
  <c r="H20" i="10" s="1"/>
  <c r="H18" i="10"/>
  <c r="H17" i="25"/>
  <c r="H19" i="25"/>
  <c r="H20" i="25" s="1"/>
  <c r="H18" i="25"/>
  <c r="H17" i="26"/>
  <c r="H19" i="26"/>
  <c r="H20" i="26" s="1"/>
  <c r="H18" i="26"/>
  <c r="H17" i="27"/>
  <c r="H19" i="27"/>
  <c r="H20" i="27" s="1"/>
  <c r="H18" i="27"/>
  <c r="H17" i="28"/>
  <c r="H19" i="28"/>
  <c r="H20" i="28" s="1"/>
  <c r="H18" i="28"/>
  <c r="H17" i="29"/>
  <c r="H19" i="29"/>
  <c r="H20" i="29" s="1"/>
  <c r="H18" i="29"/>
  <c r="H17" i="30"/>
  <c r="H19" i="30"/>
  <c r="H20" i="30" s="1"/>
  <c r="H18" i="30"/>
  <c r="H17" i="31"/>
  <c r="H19" i="31"/>
  <c r="H20" i="31" s="1"/>
  <c r="H18" i="31"/>
  <c r="H17" i="32"/>
  <c r="H19" i="32"/>
  <c r="H20" i="32" s="1"/>
  <c r="H18" i="32"/>
  <c r="H17" i="33"/>
  <c r="H19" i="33"/>
  <c r="H20" i="33" s="1"/>
  <c r="H18" i="33"/>
  <c r="H17" i="34"/>
  <c r="H19" i="34"/>
  <c r="H20" i="34" s="1"/>
  <c r="H18" i="34"/>
  <c r="H17" i="35"/>
  <c r="H19" i="35"/>
  <c r="H20" i="35" s="1"/>
  <c r="H18" i="35"/>
  <c r="H17" i="36"/>
  <c r="H19" i="36"/>
  <c r="H20" i="36" s="1"/>
  <c r="H18" i="36"/>
  <c r="H17" i="37"/>
  <c r="H19" i="37"/>
  <c r="H20" i="37" s="1"/>
  <c r="H18" i="37"/>
  <c r="H17" i="38"/>
  <c r="H19" i="38"/>
  <c r="H20" i="38" s="1"/>
  <c r="H18" i="38"/>
  <c r="H17" i="39"/>
  <c r="H19" i="39"/>
  <c r="H20" i="39" s="1"/>
  <c r="H18" i="39"/>
  <c r="H17" i="1"/>
  <c r="H19" i="1"/>
  <c r="H20" i="1" s="1"/>
  <c r="H18" i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C1" i="25"/>
  <c r="C2" i="25"/>
  <c r="C3" i="25"/>
  <c r="C1" i="26"/>
  <c r="C2" i="26"/>
  <c r="C3" i="26"/>
  <c r="C1" i="27"/>
  <c r="C2" i="27"/>
  <c r="C3" i="27"/>
  <c r="C1" i="28"/>
  <c r="C2" i="28"/>
  <c r="C3" i="28"/>
  <c r="C1" i="29"/>
  <c r="C2" i="29"/>
  <c r="C3" i="29"/>
  <c r="C1" i="30"/>
  <c r="C2" i="30"/>
  <c r="C3" i="30"/>
  <c r="C1" i="31"/>
  <c r="C2" i="31"/>
  <c r="C3" i="31"/>
  <c r="C1" i="32"/>
  <c r="C2" i="32"/>
  <c r="C3" i="32"/>
  <c r="C1" i="33"/>
  <c r="C2" i="33"/>
  <c r="C3" i="33"/>
  <c r="C1" i="34"/>
  <c r="C2" i="34"/>
  <c r="C3" i="34"/>
  <c r="C1" i="35"/>
  <c r="C2" i="35"/>
  <c r="C3" i="35"/>
  <c r="C1" i="36"/>
  <c r="C2" i="36"/>
  <c r="C3" i="36"/>
  <c r="C1" i="37"/>
  <c r="C2" i="37"/>
  <c r="C3" i="37"/>
  <c r="C1" i="38"/>
  <c r="C2" i="38"/>
  <c r="C3" i="38"/>
  <c r="C1" i="39"/>
  <c r="C2" i="39"/>
  <c r="C3" i="39"/>
  <c r="C2" i="10"/>
  <c r="C3" i="10"/>
  <c r="C2" i="9"/>
  <c r="C3" i="9"/>
  <c r="C2" i="8"/>
  <c r="C3" i="8"/>
  <c r="C2" i="7"/>
  <c r="C3" i="7"/>
  <c r="C2" i="6"/>
  <c r="C3" i="6"/>
  <c r="C3" i="1"/>
  <c r="C2" i="1"/>
  <c r="C15" i="1" l="1"/>
  <c r="C14" i="1"/>
  <c r="C13" i="1"/>
  <c r="C16" i="1"/>
  <c r="C12" i="1"/>
  <c r="F23" i="1"/>
  <c r="H23" i="1"/>
  <c r="C8" i="8"/>
  <c r="C8" i="6"/>
  <c r="C10" i="8"/>
  <c r="C10" i="6"/>
  <c r="C9" i="8"/>
  <c r="C8" i="9"/>
  <c r="C8" i="10"/>
  <c r="C8" i="1"/>
  <c r="C10" i="10"/>
  <c r="C9" i="6"/>
  <c r="C8" i="7"/>
  <c r="C9" i="10"/>
  <c r="H23" i="38"/>
  <c r="H23" i="36"/>
  <c r="H23" i="34"/>
  <c r="H23" i="32"/>
  <c r="H23" i="30"/>
  <c r="G23" i="1"/>
  <c r="F23" i="39"/>
  <c r="G23" i="38"/>
  <c r="E23" i="38"/>
  <c r="F23" i="37"/>
  <c r="G23" i="36"/>
  <c r="E23" i="36"/>
  <c r="F23" i="35"/>
  <c r="G23" i="34"/>
  <c r="E23" i="34"/>
  <c r="F23" i="33"/>
  <c r="G23" i="32"/>
  <c r="E23" i="32"/>
  <c r="F23" i="31"/>
  <c r="G23" i="30"/>
  <c r="E23" i="30"/>
  <c r="F23" i="29"/>
  <c r="C10" i="1"/>
  <c r="C10" i="7"/>
  <c r="C10" i="9"/>
  <c r="H23" i="39"/>
  <c r="H23" i="37"/>
  <c r="H23" i="35"/>
  <c r="H23" i="33"/>
  <c r="H23" i="31"/>
  <c r="H23" i="29"/>
  <c r="H23" i="28"/>
  <c r="H23" i="27"/>
  <c r="H23" i="26"/>
  <c r="H23" i="25"/>
  <c r="H23" i="10"/>
  <c r="H23" i="9"/>
  <c r="H23" i="8"/>
  <c r="H23" i="7"/>
  <c r="H23" i="6"/>
  <c r="G23" i="39"/>
  <c r="E23" i="39"/>
  <c r="F23" i="38"/>
  <c r="G23" i="37"/>
  <c r="E23" i="37"/>
  <c r="F23" i="36"/>
  <c r="G23" i="35"/>
  <c r="E23" i="35"/>
  <c r="F23" i="34"/>
  <c r="G23" i="33"/>
  <c r="E23" i="33"/>
  <c r="F23" i="32"/>
  <c r="G23" i="31"/>
  <c r="E23" i="31"/>
  <c r="F23" i="30"/>
  <c r="G23" i="29"/>
  <c r="E23" i="29"/>
  <c r="G23" i="28"/>
  <c r="F23" i="28"/>
  <c r="E23" i="28"/>
  <c r="G23" i="27"/>
  <c r="F23" i="27"/>
  <c r="E23" i="27"/>
  <c r="G23" i="26"/>
  <c r="F23" i="26"/>
  <c r="E23" i="26"/>
  <c r="G23" i="25"/>
  <c r="F23" i="25"/>
  <c r="E23" i="25"/>
  <c r="G23" i="10"/>
  <c r="F23" i="10"/>
  <c r="E23" i="10"/>
  <c r="G23" i="9"/>
  <c r="F23" i="9"/>
  <c r="E23" i="9"/>
  <c r="G23" i="8"/>
  <c r="F23" i="8"/>
  <c r="E23" i="8"/>
  <c r="G23" i="7"/>
  <c r="F23" i="7"/>
  <c r="E23" i="7"/>
  <c r="G23" i="6"/>
  <c r="F23" i="6"/>
  <c r="E23" i="6"/>
  <c r="C9" i="1"/>
  <c r="C9" i="7"/>
  <c r="C9" i="9"/>
</calcChain>
</file>

<file path=xl/sharedStrings.xml><?xml version="1.0" encoding="utf-8"?>
<sst xmlns="http://schemas.openxmlformats.org/spreadsheetml/2006/main" count="798" uniqueCount="93">
  <si>
    <t>0,3 m/CM</t>
  </si>
  <si>
    <t>0,5 m/CM</t>
  </si>
  <si>
    <t>5,0 m/CM</t>
  </si>
  <si>
    <t>10,0 m/CM</t>
  </si>
  <si>
    <t>:</t>
  </si>
  <si>
    <t>=</t>
  </si>
  <si>
    <t>Standart Sapma</t>
  </si>
  <si>
    <t>İstasyonda Ölçüm Adeti</t>
  </si>
  <si>
    <t>UCL Üst Güvenlik Limit Katsayısı</t>
  </si>
  <si>
    <t>Aritmetik Ortalama</t>
  </si>
  <si>
    <t>COUNT</t>
  </si>
  <si>
    <t>FIXED</t>
  </si>
  <si>
    <t>UCL LIST</t>
  </si>
  <si>
    <t>Partikül Ölçüm Sonuçları</t>
  </si>
  <si>
    <t>ÇEŞİTLİ TEMİZ ODA SINIFLARI KARŞILAŞTIRMASI</t>
  </si>
  <si>
    <t>Temiz Oda Sınıfı</t>
  </si>
  <si>
    <t>-</t>
  </si>
  <si>
    <t>US FED STD 209E</t>
  </si>
  <si>
    <t>M 6.5</t>
  </si>
  <si>
    <t>M 5.5</t>
  </si>
  <si>
    <t>M 4.5</t>
  </si>
  <si>
    <t>M 3.5</t>
  </si>
  <si>
    <t>M 2.5</t>
  </si>
  <si>
    <t>M 1.5</t>
  </si>
  <si>
    <t>DIN EN ISO 14644-1</t>
  </si>
  <si>
    <t>VDI 2083</t>
  </si>
  <si>
    <t>Hava Akış Tipi</t>
  </si>
  <si>
    <t>TMS</t>
  </si>
  <si>
    <t>Ortalama TAV</t>
  </si>
  <si>
    <t>TAV</t>
  </si>
  <si>
    <t>3 m Yükseklikli Odada Hava Değişim Adedi 1/h</t>
  </si>
  <si>
    <t>&lt; 20</t>
  </si>
  <si>
    <t>20-40</t>
  </si>
  <si>
    <t>30-60</t>
  </si>
  <si>
    <t>50-150</t>
  </si>
  <si>
    <t>240-600</t>
  </si>
  <si>
    <t>Ortalama Hava Hızı m/s</t>
  </si>
  <si>
    <t>0.1-0.3</t>
  </si>
  <si>
    <t>0.2-0.5</t>
  </si>
  <si>
    <t>1. Aşama Ön Filtre</t>
  </si>
  <si>
    <t>G3</t>
  </si>
  <si>
    <t>F5</t>
  </si>
  <si>
    <t xml:space="preserve">F5 </t>
  </si>
  <si>
    <t>F6</t>
  </si>
  <si>
    <t>F7</t>
  </si>
  <si>
    <t>2. Aşama Ön Filtre</t>
  </si>
  <si>
    <t>F9</t>
  </si>
  <si>
    <t>H10</t>
  </si>
  <si>
    <t>H11</t>
  </si>
  <si>
    <t>H12</t>
  </si>
  <si>
    <t>Nihai Filtre</t>
  </si>
  <si>
    <t>H13</t>
  </si>
  <si>
    <t>H14</t>
  </si>
  <si>
    <t>U15</t>
  </si>
  <si>
    <t>U16</t>
  </si>
  <si>
    <t>U17</t>
  </si>
  <si>
    <t>0.1 mm (DIN EN ISO 14644-1)</t>
  </si>
  <si>
    <t>X</t>
  </si>
  <si>
    <t>0.2 mm (DIN EN ISO 14644-1)</t>
  </si>
  <si>
    <t>0.3 mm (DIN EN ISO 14644-1)</t>
  </si>
  <si>
    <t>0.5 mm (DIN EN ISO 14644-1)</t>
  </si>
  <si>
    <t>1.0 mm (DIN EN ISO 14644-1)</t>
  </si>
  <si>
    <t>5.0 mm (DIN EN ISO 14644-1)</t>
  </si>
  <si>
    <t>Sıra No</t>
  </si>
  <si>
    <t>Ölçüm Numarası</t>
  </si>
  <si>
    <t>Tarih</t>
  </si>
  <si>
    <t>Yer</t>
  </si>
  <si>
    <t>Ölçüm Aleti</t>
  </si>
  <si>
    <t>İstasyon No</t>
  </si>
  <si>
    <t>İstasyon Adı</t>
  </si>
  <si>
    <t>İstasyon Adeti</t>
  </si>
  <si>
    <t>Ölçüm Adeti</t>
  </si>
  <si>
    <t>Ölçüm Süresi (sn)</t>
  </si>
  <si>
    <t>Saat</t>
  </si>
  <si>
    <t>Aritmetik Ortalama + ( Üst Güvenlik Limiti UCL katsayısı x (Standart Sapma / Karekök(ölçüm Sayısı)))</t>
  </si>
  <si>
    <t>Partikül Ölçüm Sonucu :</t>
  </si>
  <si>
    <t>PARTİKÜL ÖLÇÜMÜ DOSYASI</t>
  </si>
  <si>
    <t>HAZIRLAYAN : ACAR HAKAN BAYRAMOĞLU</t>
  </si>
  <si>
    <t>BU ÖLÇÜMLER YENİ STANDARTLARA VE MEKAN ÖZELLİĞİNE GÖRE DEĞİŞEBİLİR</t>
  </si>
  <si>
    <t>LÜTFEN STANDARTLARI REFERANS ALINIZ.</t>
  </si>
  <si>
    <t>KOLAY GELSİN</t>
  </si>
  <si>
    <t>PARTİKÜL ÖLÇÜM MEKAN VE İSTASYON KAYITLARINIZI DOĞRU YAPINIZ !</t>
  </si>
  <si>
    <t>ÖNCELİKLE BU DOSYADAKİ HİÇ BİR SAYFAYI SİLMEYİNİZ VE FORMÜLLERİ DEĞİŞTİRMEYİNİZ !</t>
  </si>
  <si>
    <t>HER BİR MEKANDA EN AZ DÖRT İSTASYONDA ÖLÇÜM YAPINIZ.</t>
  </si>
  <si>
    <t>İRTİBAT : ahb@acarhakanbayramoglu.com.tr</t>
  </si>
  <si>
    <t>www.acarhakanbayramoglu.com.tr</t>
  </si>
  <si>
    <t>GEREKTİĞİ KADAR SATIR EKLEYİNİZ !</t>
  </si>
  <si>
    <t xml:space="preserve">PARTİKÜL ÖLÇÜMLERİNİZLE İLGİLİ BİLGİLERİ ÖNCE </t>
  </si>
  <si>
    <t>01, 02, 03 ... GİBİ NUMARALANDIRILMIŞ İSTASYON ÖLÇÜM SAYFALARINA</t>
  </si>
  <si>
    <t>GİRİNİZ. BURADAKİ SARI İLE BOYANMIŞ ÜSTTEKİ ALANLARI DA DOLDURMAYI UNUTMAYINIZ</t>
  </si>
  <si>
    <t>BUNUN İÇİN,</t>
  </si>
  <si>
    <t>PARTİKÜL ÖLÇÜM ŞEMASINI KULLANABİLİRSİNİZ. AYNI SAYFADAN İNDİRİNİZ !</t>
  </si>
  <si>
    <t>HİÇBİR FORMÜLÜ SİLMEYİNİZ VEYA DEĞİŞTİRMEYİNİZ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</si>
</sst>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dd/mm/yy;@"/>
  </numFmts>
  <fonts count="10" x14ac:knownFonts="1">
    <font>
      <sz val="10"/>
      <name val="Arial Tur"/>
      <charset val="162"/>
    </font>
    <font>
      <sz val="12"/>
      <name val="Arial Narrow"/>
      <family val="2"/>
      <charset val="162"/>
    </font>
    <font>
      <sz val="11"/>
      <name val="Arial Narrow"/>
      <family val="2"/>
      <charset val="162"/>
    </font>
    <font>
      <sz val="8"/>
      <name val="Arial Tur"/>
      <charset val="162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b/>
      <u/>
      <sz val="12"/>
      <color theme="10"/>
      <name val="Arial Tur"/>
      <charset val="162"/>
    </font>
    <font>
      <b/>
      <sz val="18"/>
      <name val="Arial Narrow"/>
      <family val="2"/>
      <charset val="162"/>
    </font>
    <font>
      <b/>
      <sz val="18"/>
      <color theme="5" tint="-0.249977111117893"/>
      <name val="Arial Tur"/>
      <charset val="162"/>
    </font>
    <font>
      <b/>
      <sz val="12"/>
      <color theme="5" tint="-0.249977111117893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2" borderId="0">
      <alignment horizontal="center" vertical="center"/>
    </xf>
  </cellStyleXfs>
  <cellXfs count="8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21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right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1" xfId="0" applyNumberFormat="1" applyFont="1" applyFill="1" applyBorder="1" applyAlignment="1" applyProtection="1">
      <alignment horizontal="right" vertical="center"/>
      <protection hidden="1"/>
    </xf>
    <xf numFmtId="4" fontId="2" fillId="0" borderId="1" xfId="0" applyNumberFormat="1" applyFont="1" applyFill="1" applyBorder="1" applyAlignment="1" applyProtection="1">
      <alignment horizontal="right" vertical="center"/>
      <protection hidden="1"/>
    </xf>
    <xf numFmtId="166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21" fontId="2" fillId="4" borderId="1" xfId="0" applyNumberFormat="1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164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4" borderId="9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6" fillId="3" borderId="0" xfId="1" applyFont="1" applyFill="1" applyAlignment="1" applyProtection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5" borderId="3" xfId="0" applyFont="1" applyFill="1" applyBorder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left" vertical="center"/>
      <protection hidden="1"/>
    </xf>
    <xf numFmtId="0" fontId="2" fillId="5" borderId="5" xfId="0" applyFont="1" applyFill="1" applyBorder="1" applyAlignment="1" applyProtection="1">
      <alignment horizontal="left" vertical="center"/>
      <protection hidden="1"/>
    </xf>
    <xf numFmtId="0" fontId="2" fillId="5" borderId="6" xfId="0" applyFont="1" applyFill="1" applyBorder="1" applyAlignment="1" applyProtection="1">
      <alignment horizontal="left" vertical="center"/>
      <protection hidden="1"/>
    </xf>
    <xf numFmtId="0" fontId="2" fillId="5" borderId="7" xfId="0" applyFont="1" applyFill="1" applyBorder="1" applyAlignment="1" applyProtection="1">
      <alignment horizontal="left" vertical="center"/>
      <protection hidden="1"/>
    </xf>
    <xf numFmtId="0" fontId="2" fillId="5" borderId="8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14" fontId="2" fillId="0" borderId="0" xfId="0" applyNumberFormat="1" applyFont="1" applyFill="1" applyAlignment="1" applyProtection="1">
      <alignment horizontal="left" vertical="center"/>
      <protection hidden="1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hidden="1"/>
    </xf>
    <xf numFmtId="0" fontId="2" fillId="5" borderId="10" xfId="0" applyFont="1" applyFill="1" applyBorder="1" applyAlignment="1" applyProtection="1">
      <alignment horizontal="left" vertical="center"/>
      <protection hidden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3">
    <cellStyle name="Flashing" xfId="2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arhakanbayramoglu.com.tr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2"/>
  <sheetViews>
    <sheetView tabSelected="1" workbookViewId="0">
      <selection activeCell="O12" sqref="O12"/>
    </sheetView>
  </sheetViews>
  <sheetFormatPr defaultRowHeight="15.75" x14ac:dyDescent="0.25"/>
  <cols>
    <col min="1" max="1" width="29.28515625" style="14" customWidth="1"/>
    <col min="2" max="15" width="9.140625" style="14"/>
    <col min="16" max="16" width="29.42578125" style="14" customWidth="1"/>
    <col min="17" max="16384" width="9.140625" style="14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24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24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24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25">
      <c r="A5" s="15"/>
      <c r="B5" s="48" t="s">
        <v>76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15"/>
      <c r="O5" s="15"/>
      <c r="P5" s="15"/>
      <c r="Q5" s="15"/>
      <c r="R5" s="15"/>
    </row>
    <row r="6" spans="1:18" x14ac:dyDescent="0.25">
      <c r="A6" s="15"/>
      <c r="B6" s="48" t="s">
        <v>77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15"/>
      <c r="O6" s="15"/>
      <c r="P6" s="15"/>
      <c r="Q6" s="15"/>
      <c r="R6" s="15"/>
    </row>
    <row r="7" spans="1:18" x14ac:dyDescent="0.25">
      <c r="A7" s="15"/>
      <c r="B7" s="48" t="s">
        <v>84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15"/>
      <c r="O7" s="15"/>
      <c r="P7" s="15"/>
      <c r="Q7" s="15"/>
      <c r="R7" s="15"/>
    </row>
    <row r="8" spans="1:18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36.75" customHeight="1" x14ac:dyDescent="0.25">
      <c r="A9" s="15"/>
      <c r="B9" s="79" t="s">
        <v>82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15"/>
      <c r="O9" s="15"/>
      <c r="P9" s="15"/>
      <c r="Q9" s="15"/>
      <c r="R9" s="15"/>
    </row>
    <row r="10" spans="1:18" x14ac:dyDescent="0.25">
      <c r="A10" s="15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15"/>
      <c r="O10" s="15"/>
      <c r="P10" s="15"/>
      <c r="Q10" s="15"/>
      <c r="R10" s="15"/>
    </row>
    <row r="11" spans="1:18" x14ac:dyDescent="0.25">
      <c r="A11" s="15"/>
      <c r="B11" s="48" t="s">
        <v>87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15"/>
      <c r="O11" s="15"/>
      <c r="P11" s="15"/>
      <c r="Q11" s="15"/>
      <c r="R11" s="15"/>
    </row>
    <row r="12" spans="1:18" x14ac:dyDescent="0.25">
      <c r="A12" s="15"/>
      <c r="B12" s="49" t="s">
        <v>88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15"/>
      <c r="O12" s="15"/>
      <c r="P12" s="15"/>
      <c r="Q12" s="15"/>
      <c r="R12" s="15"/>
    </row>
    <row r="13" spans="1:18" x14ac:dyDescent="0.25">
      <c r="A13" s="15"/>
      <c r="B13" s="48" t="s">
        <v>89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15"/>
      <c r="O13" s="15"/>
      <c r="P13" s="15"/>
      <c r="Q13" s="15"/>
      <c r="R13" s="15"/>
    </row>
    <row r="14" spans="1:18" x14ac:dyDescent="0.25">
      <c r="A14" s="15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15"/>
      <c r="O14" s="15"/>
      <c r="P14" s="15"/>
      <c r="Q14" s="15"/>
      <c r="R14" s="15"/>
    </row>
    <row r="15" spans="1:18" x14ac:dyDescent="0.25">
      <c r="A15" s="15"/>
      <c r="B15" s="48" t="s">
        <v>83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15"/>
      <c r="O15" s="15"/>
      <c r="P15" s="15"/>
      <c r="Q15" s="15"/>
      <c r="R15" s="15"/>
    </row>
    <row r="16" spans="1:18" x14ac:dyDescent="0.25">
      <c r="A16" s="15"/>
      <c r="B16" s="48" t="s">
        <v>81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15"/>
      <c r="O16" s="15"/>
      <c r="P16" s="15"/>
      <c r="Q16" s="15"/>
      <c r="R16" s="15"/>
    </row>
    <row r="17" spans="1:18" x14ac:dyDescent="0.25">
      <c r="A17" s="15"/>
      <c r="B17" s="48" t="s">
        <v>90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15"/>
      <c r="O17" s="15"/>
      <c r="P17" s="15"/>
      <c r="Q17" s="15"/>
      <c r="R17" s="15"/>
    </row>
    <row r="18" spans="1:18" x14ac:dyDescent="0.25">
      <c r="A18" s="15"/>
      <c r="B18" s="48" t="s">
        <v>91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15"/>
      <c r="O18" s="15"/>
      <c r="P18" s="15"/>
      <c r="Q18" s="15"/>
      <c r="R18" s="15"/>
    </row>
    <row r="19" spans="1:18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5"/>
      <c r="O19" s="15"/>
      <c r="P19" s="15"/>
      <c r="Q19" s="15"/>
      <c r="R19" s="15"/>
    </row>
    <row r="20" spans="1:18" x14ac:dyDescent="0.25">
      <c r="A20" s="15"/>
      <c r="B20" s="48" t="s">
        <v>78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15"/>
      <c r="O20" s="15"/>
      <c r="P20" s="15"/>
      <c r="Q20" s="15"/>
      <c r="R20" s="15"/>
    </row>
    <row r="21" spans="1:18" x14ac:dyDescent="0.25">
      <c r="A21" s="15"/>
      <c r="B21" s="48" t="s">
        <v>79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15"/>
      <c r="O21" s="15"/>
      <c r="P21" s="15"/>
      <c r="Q21" s="15"/>
      <c r="R21" s="15"/>
    </row>
    <row r="22" spans="1:18" x14ac:dyDescent="0.25">
      <c r="A22" s="15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15"/>
      <c r="O22" s="15"/>
      <c r="P22" s="15"/>
      <c r="Q22" s="15"/>
      <c r="R22" s="15"/>
    </row>
    <row r="23" spans="1:18" x14ac:dyDescent="0.25">
      <c r="A23" s="15"/>
      <c r="B23" s="78" t="s">
        <v>92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15"/>
      <c r="O23" s="15"/>
      <c r="P23" s="15"/>
      <c r="Q23" s="15"/>
      <c r="R23" s="15"/>
    </row>
    <row r="24" spans="1:18" x14ac:dyDescent="0.25">
      <c r="A24" s="15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15"/>
      <c r="O24" s="15"/>
      <c r="P24" s="15"/>
      <c r="Q24" s="15"/>
      <c r="R24" s="15"/>
    </row>
    <row r="25" spans="1:18" x14ac:dyDescent="0.25">
      <c r="A25" s="15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15"/>
      <c r="O25" s="15"/>
      <c r="P25" s="15"/>
      <c r="Q25" s="15"/>
      <c r="R25" s="15"/>
    </row>
    <row r="26" spans="1:18" x14ac:dyDescent="0.25">
      <c r="A26" s="15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15"/>
      <c r="O26" s="15"/>
      <c r="P26" s="15"/>
      <c r="Q26" s="15"/>
      <c r="R26" s="15"/>
    </row>
    <row r="27" spans="1:18" x14ac:dyDescent="0.25">
      <c r="A27" s="15"/>
      <c r="B27" s="48" t="s">
        <v>80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15"/>
      <c r="O27" s="15"/>
      <c r="P27" s="15"/>
      <c r="Q27" s="15"/>
      <c r="R27" s="15"/>
    </row>
    <row r="28" spans="1:18" x14ac:dyDescent="0.25">
      <c r="A28" s="15"/>
      <c r="B28" s="49" t="s">
        <v>85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5"/>
      <c r="O28" s="15"/>
      <c r="P28" s="15"/>
      <c r="Q28" s="15"/>
      <c r="R28" s="15"/>
    </row>
    <row r="29" spans="1:18" ht="56.25" customHeight="1" x14ac:dyDescent="0.25">
      <c r="A29" s="1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15"/>
      <c r="O29" s="15"/>
      <c r="P29" s="15"/>
      <c r="Q29" s="15"/>
      <c r="R29" s="15"/>
    </row>
    <row r="30" spans="1:18" x14ac:dyDescent="0.25">
      <c r="A30" s="1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15"/>
      <c r="O30" s="15"/>
      <c r="P30" s="15"/>
      <c r="Q30" s="15"/>
      <c r="R30" s="15"/>
    </row>
    <row r="31" spans="1:18" ht="71.25" customHeight="1" x14ac:dyDescent="0.25">
      <c r="A31" s="15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5"/>
      <c r="O31" s="15"/>
      <c r="P31" s="15"/>
      <c r="Q31" s="15"/>
      <c r="R31" s="15"/>
    </row>
    <row r="32" spans="1:18" x14ac:dyDescent="0.25"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</sheetData>
  <sheetProtection password="9FAC" sheet="1" objects="1" scenarios="1" formatCells="0" formatColumns="0" formatRows="0" insertColumns="0" insertRows="0" insertHyperlinks="0" deleteColumns="0" deleteRows="0" sort="0" autoFilter="0" pivotTables="0"/>
  <mergeCells count="24">
    <mergeCell ref="B28:M28"/>
    <mergeCell ref="B29:M29"/>
    <mergeCell ref="B30:M30"/>
    <mergeCell ref="B31:M31"/>
    <mergeCell ref="B32:M32"/>
    <mergeCell ref="B26:M26"/>
    <mergeCell ref="B27:M27"/>
    <mergeCell ref="B12:M12"/>
    <mergeCell ref="B13:M13"/>
    <mergeCell ref="B14:M14"/>
    <mergeCell ref="B15:M15"/>
    <mergeCell ref="B20:M20"/>
    <mergeCell ref="B21:M21"/>
    <mergeCell ref="B16:M16"/>
    <mergeCell ref="B17:M17"/>
    <mergeCell ref="B18:M18"/>
    <mergeCell ref="B22:M22"/>
    <mergeCell ref="B23:M25"/>
    <mergeCell ref="B11:M11"/>
    <mergeCell ref="B5:M5"/>
    <mergeCell ref="B6:M6"/>
    <mergeCell ref="B7:M7"/>
    <mergeCell ref="B9:M9"/>
    <mergeCell ref="B10:M10"/>
  </mergeCells>
  <hyperlinks>
    <hyperlink ref="B12:M12" location="'01'!A1" display="01, 02, 03 ... GİBİ NUMARALANDIRILMIŞ İSTASYON ÖLÇÜM SAYFALARINA"/>
    <hyperlink ref="B28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21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IF(E19=0,0,VLOOKUP(E19,UCL!$A$3:$B$10,2,"false"))</f>
        <v>0</v>
      </c>
      <c r="F20" s="9">
        <f>IF(F19=0,0,VLOOKUP(F19,UCL!$A$3:$B$10,2,"false"))</f>
        <v>0</v>
      </c>
      <c r="G20" s="9">
        <f>IF(G19=0,0,VLOOKUP(G19,UCL!$A$3:$B$10,2,"false"))</f>
        <v>0</v>
      </c>
      <c r="H20" s="9">
        <f>IF(H19=0,0,VLOOKUP(H19,UCL!$A$3:$B$10,2,"false"))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22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IF(E19=0,0,VLOOKUP(E19,UCL!$A$3:$B$10,2,"false"))</f>
        <v>0</v>
      </c>
      <c r="F20" s="9">
        <f>IF(F19=0,0,VLOOKUP(F19,UCL!$A$3:$B$10,2,"false"))</f>
        <v>0</v>
      </c>
      <c r="G20" s="9">
        <f>IF(G19=0,0,VLOOKUP(G19,UCL!$A$3:$B$10,2,"false"))</f>
        <v>0</v>
      </c>
      <c r="H20" s="9">
        <f>IF(H19=0,0,VLOOKUP(H19,UCL!$A$3:$B$10,2,"false"))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23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IF(E19=0,0,VLOOKUP(E19,UCL!$A$3:$B$10,2,"false"))</f>
        <v>0</v>
      </c>
      <c r="F20" s="9">
        <f>IF(F19=0,0,VLOOKUP(F19,UCL!$A$3:$B$10,2,"false"))</f>
        <v>0</v>
      </c>
      <c r="G20" s="9">
        <f>IF(G19=0,0,VLOOKUP(G19,UCL!$A$3:$B$10,2,"false"))</f>
        <v>0</v>
      </c>
      <c r="H20" s="9">
        <f>IF(H19=0,0,VLOOKUP(H19,UCL!$A$3:$B$10,2,"false"))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24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IF(E19=0,0,VLOOKUP(E19,UCL!$A$3:$B$10,2,"false"))</f>
        <v>0</v>
      </c>
      <c r="F20" s="9">
        <f>IF(F19=0,0,VLOOKUP(F19,UCL!$A$3:$B$10,2,"false"))</f>
        <v>0</v>
      </c>
      <c r="G20" s="9">
        <f>IF(G19=0,0,VLOOKUP(G19,UCL!$A$3:$B$10,2,"false"))</f>
        <v>0</v>
      </c>
      <c r="H20" s="9">
        <f>IF(H19=0,0,VLOOKUP(H19,UCL!$A$3:$B$10,2,"false"))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25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26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27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28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29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30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7"/>
  <sheetViews>
    <sheetView workbookViewId="0">
      <selection activeCell="C13" sqref="C13"/>
    </sheetView>
  </sheetViews>
  <sheetFormatPr defaultRowHeight="16.5" x14ac:dyDescent="0.2"/>
  <cols>
    <col min="1" max="1" width="18.140625" style="10" customWidth="1"/>
    <col min="2" max="6" width="13" style="10" customWidth="1"/>
    <col min="7" max="16384" width="9.140625" style="10"/>
  </cols>
  <sheetData>
    <row r="1" spans="1:6" x14ac:dyDescent="0.2">
      <c r="A1" s="43" t="s">
        <v>65</v>
      </c>
      <c r="B1" s="44" t="s">
        <v>4</v>
      </c>
      <c r="C1" s="53"/>
      <c r="D1" s="53"/>
      <c r="E1" s="53"/>
      <c r="F1" s="53"/>
    </row>
    <row r="2" spans="1:6" x14ac:dyDescent="0.2">
      <c r="A2" s="43" t="s">
        <v>66</v>
      </c>
      <c r="B2" s="44" t="s">
        <v>4</v>
      </c>
      <c r="C2" s="52"/>
      <c r="D2" s="52"/>
      <c r="E2" s="52"/>
      <c r="F2" s="52"/>
    </row>
    <row r="3" spans="1:6" x14ac:dyDescent="0.2">
      <c r="A3" s="43" t="s">
        <v>67</v>
      </c>
      <c r="B3" s="44" t="s">
        <v>4</v>
      </c>
      <c r="C3" s="52"/>
      <c r="D3" s="52"/>
      <c r="E3" s="52"/>
      <c r="F3" s="52"/>
    </row>
    <row r="4" spans="1:6" x14ac:dyDescent="0.2">
      <c r="A4" s="43" t="s">
        <v>70</v>
      </c>
      <c r="B4" s="44" t="s">
        <v>4</v>
      </c>
      <c r="C4" s="52"/>
      <c r="D4" s="52"/>
      <c r="E4" s="52"/>
      <c r="F4" s="52"/>
    </row>
    <row r="5" spans="1:6" x14ac:dyDescent="0.2">
      <c r="A5" s="43" t="s">
        <v>71</v>
      </c>
      <c r="B5" s="44" t="s">
        <v>4</v>
      </c>
      <c r="C5" s="54"/>
      <c r="D5" s="52"/>
      <c r="E5" s="52"/>
      <c r="F5" s="52"/>
    </row>
    <row r="6" spans="1:6" x14ac:dyDescent="0.2">
      <c r="A6" s="1"/>
      <c r="B6" s="1"/>
      <c r="C6" s="1"/>
      <c r="D6" s="1"/>
      <c r="E6" s="1"/>
      <c r="F6" s="1"/>
    </row>
    <row r="7" spans="1:6" ht="42" customHeight="1" x14ac:dyDescent="0.2">
      <c r="A7" s="45" t="s">
        <v>68</v>
      </c>
      <c r="B7" s="45" t="s">
        <v>65</v>
      </c>
      <c r="C7" s="46" t="s">
        <v>0</v>
      </c>
      <c r="D7" s="45" t="s">
        <v>1</v>
      </c>
      <c r="E7" s="47" t="s">
        <v>2</v>
      </c>
      <c r="F7" s="47" t="s">
        <v>3</v>
      </c>
    </row>
    <row r="8" spans="1:6" x14ac:dyDescent="0.2">
      <c r="A8" s="2">
        <v>1</v>
      </c>
      <c r="B8" s="13">
        <f>$C$1</f>
        <v>0</v>
      </c>
      <c r="C8" s="4">
        <f>'01'!$E$23</f>
        <v>8851.8266478244132</v>
      </c>
      <c r="D8" s="4">
        <f>'01'!$F$23</f>
        <v>319107.22306417191</v>
      </c>
      <c r="E8" s="4">
        <f>'01'!$G$23</f>
        <v>49176.951195918497</v>
      </c>
      <c r="F8" s="4">
        <f>'01'!$H$23</f>
        <v>3506.6606783079028</v>
      </c>
    </row>
    <row r="9" spans="1:6" x14ac:dyDescent="0.2">
      <c r="A9" s="2">
        <v>2</v>
      </c>
      <c r="B9" s="13">
        <f>$C$1</f>
        <v>0</v>
      </c>
      <c r="C9" s="4">
        <f>'02'!$E$23</f>
        <v>1423864.489083024</v>
      </c>
      <c r="D9" s="4">
        <f>'02'!$F$23</f>
        <v>247824.92151165952</v>
      </c>
      <c r="E9" s="4">
        <f>'02'!$G$23</f>
        <v>38191.783793813942</v>
      </c>
      <c r="F9" s="4">
        <f>'02'!$H$23</f>
        <v>2723.3413867128816</v>
      </c>
    </row>
    <row r="10" spans="1:6" x14ac:dyDescent="0.2">
      <c r="A10" s="2">
        <v>3</v>
      </c>
      <c r="B10" s="13">
        <f>$C$1</f>
        <v>0</v>
      </c>
      <c r="C10" s="4">
        <f>'03'!$E$23</f>
        <v>1957921.158591256</v>
      </c>
      <c r="D10" s="4">
        <f>'03'!$F$23</f>
        <v>340777.97513328021</v>
      </c>
      <c r="E10" s="4">
        <f>'03'!$G$23</f>
        <v>52516.585775945146</v>
      </c>
      <c r="F10" s="4">
        <f>'03'!$H$23</f>
        <v>3744.7999890398942</v>
      </c>
    </row>
    <row r="11" spans="1:6" x14ac:dyDescent="0.2">
      <c r="A11" s="2">
        <v>4</v>
      </c>
      <c r="B11" s="13">
        <f>$C$1</f>
        <v>0</v>
      </c>
      <c r="C11" s="4">
        <f>'04'!$E$23</f>
        <v>1155234.619938405</v>
      </c>
      <c r="D11" s="4">
        <f>'04'!$F$23</f>
        <v>201069.64616988451</v>
      </c>
      <c r="E11" s="4">
        <f>'04'!$G$23</f>
        <v>30986.425445745961</v>
      </c>
      <c r="F11" s="4">
        <f>'04'!$H$23</f>
        <v>2209.5489254513859</v>
      </c>
    </row>
    <row r="12" spans="1:6" x14ac:dyDescent="0.2">
      <c r="A12" s="2">
        <v>5</v>
      </c>
      <c r="B12" s="13">
        <f>$C$1</f>
        <v>0</v>
      </c>
      <c r="C12" s="4">
        <f>'05'!$E$23</f>
        <v>1018168.6128891427</v>
      </c>
      <c r="D12" s="4">
        <f>'05'!$F$23</f>
        <v>177213.18180874593</v>
      </c>
      <c r="E12" s="4">
        <f>'05'!$G$23</f>
        <v>27309.955285247794</v>
      </c>
      <c r="F12" s="4">
        <f>'05'!$H$23</f>
        <v>1947.3908812198551</v>
      </c>
    </row>
    <row r="13" spans="1:6" x14ac:dyDescent="0.2">
      <c r="A13" s="2">
        <v>6</v>
      </c>
      <c r="B13" s="13">
        <f>$C$1</f>
        <v>0</v>
      </c>
      <c r="C13" s="4">
        <f>'06'!$E$23</f>
        <v>773130.60248346033</v>
      </c>
      <c r="D13" s="4">
        <f>'06'!$F$23</f>
        <v>134564.09113912072</v>
      </c>
      <c r="E13" s="4">
        <f>'06'!$G$23</f>
        <v>20737.392526338746</v>
      </c>
      <c r="F13" s="4">
        <f>'06'!$H$23</f>
        <v>1478.7211727103502</v>
      </c>
    </row>
    <row r="14" spans="1:6" x14ac:dyDescent="0.2">
      <c r="A14" s="2">
        <v>7</v>
      </c>
      <c r="B14" s="13">
        <f>$C$1</f>
        <v>0</v>
      </c>
      <c r="C14" s="4">
        <f>'01'!E29</f>
        <v>0</v>
      </c>
      <c r="D14" s="4">
        <f>'01'!F29</f>
        <v>0</v>
      </c>
      <c r="E14" s="4">
        <f>'01'!G29</f>
        <v>0</v>
      </c>
      <c r="F14" s="4">
        <f>'01'!H29</f>
        <v>0</v>
      </c>
    </row>
    <row r="15" spans="1:6" x14ac:dyDescent="0.2">
      <c r="A15" s="2">
        <v>8</v>
      </c>
      <c r="B15" s="13">
        <f>$C$1</f>
        <v>0</v>
      </c>
      <c r="C15" s="4">
        <f>'01'!E30</f>
        <v>0</v>
      </c>
      <c r="D15" s="4">
        <f>'01'!F30</f>
        <v>0</v>
      </c>
      <c r="E15" s="4">
        <f>'01'!G30</f>
        <v>0</v>
      </c>
      <c r="F15" s="4">
        <f>'01'!H30</f>
        <v>0</v>
      </c>
    </row>
    <row r="16" spans="1:6" x14ac:dyDescent="0.2">
      <c r="A16" s="2">
        <v>9</v>
      </c>
      <c r="B16" s="13">
        <f>$C$1</f>
        <v>0</v>
      </c>
      <c r="C16" s="4">
        <f>'01'!E31</f>
        <v>0</v>
      </c>
      <c r="D16" s="4">
        <f>'01'!F31</f>
        <v>0</v>
      </c>
      <c r="E16" s="4">
        <f>'01'!G31</f>
        <v>0</v>
      </c>
      <c r="F16" s="4">
        <f>'01'!H31</f>
        <v>0</v>
      </c>
    </row>
    <row r="17" spans="1:6" x14ac:dyDescent="0.2">
      <c r="A17" s="2">
        <v>10</v>
      </c>
      <c r="B17" s="13">
        <f>$C$1</f>
        <v>0</v>
      </c>
      <c r="C17" s="4">
        <f>'01'!E32</f>
        <v>0</v>
      </c>
      <c r="D17" s="4">
        <f>'01'!F32</f>
        <v>0</v>
      </c>
      <c r="E17" s="4">
        <f>'01'!G32</f>
        <v>0</v>
      </c>
      <c r="F17" s="4">
        <f>'01'!H32</f>
        <v>0</v>
      </c>
    </row>
    <row r="18" spans="1:6" x14ac:dyDescent="0.2">
      <c r="A18" s="2">
        <v>11</v>
      </c>
      <c r="B18" s="13">
        <f>$C$1</f>
        <v>0</v>
      </c>
      <c r="C18" s="4">
        <f>'01'!E33</f>
        <v>0</v>
      </c>
      <c r="D18" s="4">
        <f>'01'!F33</f>
        <v>0</v>
      </c>
      <c r="E18" s="4">
        <f>'01'!G33</f>
        <v>0</v>
      </c>
      <c r="F18" s="4">
        <f>'01'!H33</f>
        <v>0</v>
      </c>
    </row>
    <row r="19" spans="1:6" x14ac:dyDescent="0.2">
      <c r="A19" s="2">
        <v>12</v>
      </c>
      <c r="B19" s="13">
        <f>$C$1</f>
        <v>0</v>
      </c>
      <c r="C19" s="4">
        <f>'01'!E34</f>
        <v>0</v>
      </c>
      <c r="D19" s="4">
        <f>'01'!F34</f>
        <v>0</v>
      </c>
      <c r="E19" s="4">
        <f>'01'!G34</f>
        <v>0</v>
      </c>
      <c r="F19" s="4">
        <f>'01'!H34</f>
        <v>0</v>
      </c>
    </row>
    <row r="20" spans="1:6" x14ac:dyDescent="0.2">
      <c r="A20" s="2">
        <v>13</v>
      </c>
      <c r="B20" s="13">
        <f>$C$1</f>
        <v>0</v>
      </c>
      <c r="C20" s="4">
        <f>'01'!E35</f>
        <v>0</v>
      </c>
      <c r="D20" s="4">
        <f>'01'!F35</f>
        <v>0</v>
      </c>
      <c r="E20" s="4">
        <f>'01'!G35</f>
        <v>0</v>
      </c>
      <c r="F20" s="4">
        <f>'01'!H35</f>
        <v>0</v>
      </c>
    </row>
    <row r="21" spans="1:6" x14ac:dyDescent="0.2">
      <c r="A21" s="2">
        <v>14</v>
      </c>
      <c r="B21" s="13">
        <f>$C$1</f>
        <v>0</v>
      </c>
      <c r="C21" s="4">
        <f>'01'!E36</f>
        <v>0</v>
      </c>
      <c r="D21" s="4">
        <f>'01'!F36</f>
        <v>0</v>
      </c>
      <c r="E21" s="4">
        <f>'01'!G36</f>
        <v>0</v>
      </c>
      <c r="F21" s="4">
        <f>'01'!H36</f>
        <v>0</v>
      </c>
    </row>
    <row r="22" spans="1:6" x14ac:dyDescent="0.2">
      <c r="A22" s="2">
        <v>15</v>
      </c>
      <c r="B22" s="13">
        <f>$C$1</f>
        <v>0</v>
      </c>
      <c r="C22" s="4">
        <f>'01'!E37</f>
        <v>0</v>
      </c>
      <c r="D22" s="4">
        <f>'01'!F37</f>
        <v>0</v>
      </c>
      <c r="E22" s="4">
        <f>'01'!G37</f>
        <v>0</v>
      </c>
      <c r="F22" s="4">
        <f>'01'!H37</f>
        <v>0</v>
      </c>
    </row>
    <row r="23" spans="1:6" x14ac:dyDescent="0.2">
      <c r="A23" s="2">
        <v>16</v>
      </c>
      <c r="B23" s="13">
        <f>$C$1</f>
        <v>0</v>
      </c>
      <c r="C23" s="4">
        <f>'01'!E38</f>
        <v>0</v>
      </c>
      <c r="D23" s="4">
        <f>'01'!F38</f>
        <v>0</v>
      </c>
      <c r="E23" s="4">
        <f>'01'!G38</f>
        <v>0</v>
      </c>
      <c r="F23" s="4">
        <f>'01'!H38</f>
        <v>0</v>
      </c>
    </row>
    <row r="24" spans="1:6" x14ac:dyDescent="0.2">
      <c r="A24" s="2">
        <v>17</v>
      </c>
      <c r="B24" s="13">
        <f>$C$1</f>
        <v>0</v>
      </c>
      <c r="C24" s="4">
        <f>'01'!E39</f>
        <v>0</v>
      </c>
      <c r="D24" s="4">
        <f>'01'!F39</f>
        <v>0</v>
      </c>
      <c r="E24" s="4">
        <f>'01'!G39</f>
        <v>0</v>
      </c>
      <c r="F24" s="4">
        <f>'01'!H39</f>
        <v>0</v>
      </c>
    </row>
    <row r="25" spans="1:6" x14ac:dyDescent="0.2">
      <c r="A25" s="2">
        <v>18</v>
      </c>
      <c r="B25" s="13">
        <f>$C$1</f>
        <v>0</v>
      </c>
      <c r="C25" s="4">
        <f>'01'!E40</f>
        <v>0</v>
      </c>
      <c r="D25" s="4">
        <f>'01'!F40</f>
        <v>0</v>
      </c>
      <c r="E25" s="4">
        <f>'01'!G40</f>
        <v>0</v>
      </c>
      <c r="F25" s="4">
        <f>'01'!H40</f>
        <v>0</v>
      </c>
    </row>
    <row r="26" spans="1:6" x14ac:dyDescent="0.2">
      <c r="A26" s="2">
        <v>19</v>
      </c>
      <c r="B26" s="13">
        <f>$C$1</f>
        <v>0</v>
      </c>
      <c r="C26" s="4">
        <f>'01'!E41</f>
        <v>0</v>
      </c>
      <c r="D26" s="4">
        <f>'01'!F41</f>
        <v>0</v>
      </c>
      <c r="E26" s="4">
        <f>'01'!G41</f>
        <v>0</v>
      </c>
      <c r="F26" s="4">
        <f>'01'!H41</f>
        <v>0</v>
      </c>
    </row>
    <row r="27" spans="1:6" x14ac:dyDescent="0.2">
      <c r="A27" s="51" t="s">
        <v>86</v>
      </c>
      <c r="B27" s="51"/>
      <c r="C27" s="51"/>
      <c r="D27" s="51"/>
      <c r="E27" s="51"/>
      <c r="F27" s="51"/>
    </row>
  </sheetData>
  <mergeCells count="6">
    <mergeCell ref="A27:F27"/>
    <mergeCell ref="C2:F2"/>
    <mergeCell ref="C1:F1"/>
    <mergeCell ref="C4:F4"/>
    <mergeCell ref="C5:F5"/>
    <mergeCell ref="C3:F3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31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32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23"/>
  <sheetViews>
    <sheetView workbookViewId="0">
      <selection activeCell="F26" sqref="F26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33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34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23"/>
  <sheetViews>
    <sheetView workbookViewId="0">
      <selection activeCell="E20" sqref="E20:H20"/>
    </sheetView>
  </sheetViews>
  <sheetFormatPr defaultRowHeight="16.5" x14ac:dyDescent="0.2"/>
  <cols>
    <col min="1" max="1" width="9.7109375" style="10" customWidth="1"/>
    <col min="2" max="2" width="9.140625" style="10"/>
    <col min="3" max="3" width="9.28515625" style="10" customWidth="1"/>
    <col min="4" max="4" width="7.85546875" style="10" bestFit="1" customWidth="1"/>
    <col min="5" max="8" width="10.42578125" style="10" customWidth="1"/>
    <col min="9" max="16384" width="9.140625" style="10"/>
  </cols>
  <sheetData>
    <row r="1" spans="1:9" x14ac:dyDescent="0.2">
      <c r="A1" s="1" t="s">
        <v>65</v>
      </c>
      <c r="B1" s="12" t="s">
        <v>4</v>
      </c>
      <c r="C1" s="55">
        <f>'OLCUM RAPORU'!C1:F1</f>
        <v>0</v>
      </c>
      <c r="D1" s="55"/>
      <c r="E1" s="55"/>
      <c r="F1" s="55"/>
      <c r="G1" s="55"/>
      <c r="H1" s="55"/>
      <c r="I1" s="55"/>
    </row>
    <row r="2" spans="1:9" x14ac:dyDescent="0.2">
      <c r="A2" s="1" t="s">
        <v>66</v>
      </c>
      <c r="B2" s="12" t="s">
        <v>4</v>
      </c>
      <c r="C2" s="73">
        <f>'OLCUM RAPORU'!C2:F2</f>
        <v>0</v>
      </c>
      <c r="D2" s="73"/>
      <c r="E2" s="73"/>
      <c r="F2" s="73"/>
      <c r="G2" s="73"/>
      <c r="H2" s="73"/>
      <c r="I2" s="73"/>
    </row>
    <row r="3" spans="1:9" x14ac:dyDescent="0.2">
      <c r="A3" s="1" t="s">
        <v>67</v>
      </c>
      <c r="B3" s="12" t="s">
        <v>4</v>
      </c>
      <c r="C3" s="73">
        <f>'OLCUM RAPORU'!C3:F3</f>
        <v>0</v>
      </c>
      <c r="D3" s="73"/>
      <c r="E3" s="73"/>
      <c r="F3" s="73"/>
      <c r="G3" s="73"/>
      <c r="H3" s="73"/>
      <c r="I3" s="73"/>
    </row>
    <row r="4" spans="1:9" x14ac:dyDescent="0.2">
      <c r="A4" s="1" t="s">
        <v>68</v>
      </c>
      <c r="B4" s="12" t="s">
        <v>4</v>
      </c>
      <c r="C4" s="73">
        <v>35</v>
      </c>
      <c r="D4" s="73"/>
      <c r="E4" s="73"/>
      <c r="F4" s="73"/>
      <c r="G4" s="73"/>
      <c r="H4" s="73"/>
      <c r="I4" s="73"/>
    </row>
    <row r="5" spans="1:9" x14ac:dyDescent="0.2">
      <c r="A5" s="1" t="s">
        <v>69</v>
      </c>
      <c r="B5" s="12" t="s">
        <v>4</v>
      </c>
      <c r="C5" s="73"/>
      <c r="D5" s="73"/>
      <c r="E5" s="73"/>
      <c r="F5" s="73"/>
      <c r="G5" s="73"/>
      <c r="H5" s="73"/>
      <c r="I5" s="73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42" customHeight="1" x14ac:dyDescent="0.2">
      <c r="A7" s="5" t="s">
        <v>63</v>
      </c>
      <c r="B7" s="5" t="s">
        <v>64</v>
      </c>
      <c r="C7" s="5" t="s">
        <v>65</v>
      </c>
      <c r="D7" s="5" t="s">
        <v>73</v>
      </c>
      <c r="E7" s="6" t="s">
        <v>0</v>
      </c>
      <c r="F7" s="5" t="s">
        <v>1</v>
      </c>
      <c r="G7" s="7" t="s">
        <v>2</v>
      </c>
      <c r="H7" s="7" t="s">
        <v>3</v>
      </c>
      <c r="I7" s="5" t="s">
        <v>72</v>
      </c>
    </row>
    <row r="8" spans="1:9" x14ac:dyDescent="0.2">
      <c r="A8" s="2">
        <v>1</v>
      </c>
      <c r="B8" s="2"/>
      <c r="C8" s="2"/>
      <c r="D8" s="3"/>
      <c r="E8" s="4"/>
      <c r="F8" s="4"/>
      <c r="G8" s="4"/>
      <c r="H8" s="4"/>
      <c r="I8" s="2"/>
    </row>
    <row r="9" spans="1:9" x14ac:dyDescent="0.2">
      <c r="A9" s="2">
        <v>2</v>
      </c>
      <c r="B9" s="2"/>
      <c r="C9" s="2"/>
      <c r="D9" s="3"/>
      <c r="E9" s="4"/>
      <c r="F9" s="4"/>
      <c r="G9" s="4"/>
      <c r="H9" s="4"/>
      <c r="I9" s="2"/>
    </row>
    <row r="10" spans="1:9" x14ac:dyDescent="0.2">
      <c r="A10" s="2">
        <v>3</v>
      </c>
      <c r="B10" s="2"/>
      <c r="C10" s="2"/>
      <c r="D10" s="3"/>
      <c r="E10" s="4"/>
      <c r="F10" s="4"/>
      <c r="G10" s="4"/>
      <c r="H10" s="4"/>
      <c r="I10" s="2"/>
    </row>
    <row r="11" spans="1:9" x14ac:dyDescent="0.2">
      <c r="A11" s="2">
        <v>4</v>
      </c>
      <c r="B11" s="2"/>
      <c r="C11" s="2"/>
      <c r="D11" s="3"/>
      <c r="E11" s="4"/>
      <c r="F11" s="4"/>
      <c r="G11" s="4"/>
      <c r="H11" s="4"/>
      <c r="I11" s="2"/>
    </row>
    <row r="12" spans="1:9" x14ac:dyDescent="0.2">
      <c r="A12" s="2">
        <v>5</v>
      </c>
      <c r="B12" s="2"/>
      <c r="C12" s="2"/>
      <c r="D12" s="3"/>
      <c r="E12" s="4"/>
      <c r="F12" s="4"/>
      <c r="G12" s="4"/>
      <c r="H12" s="4"/>
      <c r="I12" s="2"/>
    </row>
    <row r="13" spans="1:9" x14ac:dyDescent="0.2">
      <c r="A13" s="2">
        <v>6</v>
      </c>
      <c r="B13" s="2"/>
      <c r="C13" s="2"/>
      <c r="D13" s="3"/>
      <c r="E13" s="4"/>
      <c r="F13" s="4"/>
      <c r="G13" s="4"/>
      <c r="H13" s="4"/>
      <c r="I13" s="2"/>
    </row>
    <row r="14" spans="1:9" x14ac:dyDescent="0.2">
      <c r="A14" s="2">
        <v>7</v>
      </c>
      <c r="B14" s="2"/>
      <c r="C14" s="2"/>
      <c r="D14" s="3"/>
      <c r="E14" s="4"/>
      <c r="F14" s="4"/>
      <c r="G14" s="4"/>
      <c r="H14" s="4"/>
      <c r="I14" s="2"/>
    </row>
    <row r="15" spans="1:9" x14ac:dyDescent="0.2">
      <c r="A15" s="2">
        <v>8</v>
      </c>
      <c r="B15" s="2"/>
      <c r="C15" s="2"/>
      <c r="D15" s="3"/>
      <c r="E15" s="4"/>
      <c r="F15" s="4"/>
      <c r="G15" s="4"/>
      <c r="H15" s="4"/>
      <c r="I15" s="2"/>
    </row>
    <row r="16" spans="1:9" x14ac:dyDescent="0.2">
      <c r="A16" s="2">
        <v>9</v>
      </c>
      <c r="B16" s="2"/>
      <c r="C16" s="2"/>
      <c r="D16" s="3"/>
      <c r="E16" s="4"/>
      <c r="F16" s="4"/>
      <c r="G16" s="4"/>
      <c r="H16" s="4"/>
      <c r="I16" s="2"/>
    </row>
    <row r="17" spans="1:8" x14ac:dyDescent="0.2">
      <c r="A17" s="74" t="s">
        <v>9</v>
      </c>
      <c r="B17" s="75"/>
      <c r="C17" s="75"/>
      <c r="D17" s="11" t="s">
        <v>5</v>
      </c>
      <c r="E17" s="4" t="e">
        <f>AVERAGE(E8:E16)</f>
        <v>#DIV/0!</v>
      </c>
      <c r="F17" s="4" t="e">
        <f>AVERAGE(F8:F16)</f>
        <v>#DIV/0!</v>
      </c>
      <c r="G17" s="4" t="e">
        <f>AVERAGE(G8:G16)</f>
        <v>#DIV/0!</v>
      </c>
      <c r="H17" s="4" t="e">
        <f>AVERAGE(H8:H16)</f>
        <v>#DIV/0!</v>
      </c>
    </row>
    <row r="18" spans="1:8" x14ac:dyDescent="0.2">
      <c r="A18" s="74" t="s">
        <v>6</v>
      </c>
      <c r="B18" s="75"/>
      <c r="C18" s="75"/>
      <c r="D18" s="11" t="s">
        <v>5</v>
      </c>
      <c r="E18" s="4" t="e">
        <f>STDEV(E8:E16)</f>
        <v>#DIV/0!</v>
      </c>
      <c r="F18" s="4" t="e">
        <f>STDEV(F8:F16)</f>
        <v>#DIV/0!</v>
      </c>
      <c r="G18" s="4" t="e">
        <f>STDEV(G8:G16)</f>
        <v>#DIV/0!</v>
      </c>
      <c r="H18" s="4" t="e">
        <f>STDEV(H8:H16)</f>
        <v>#DIV/0!</v>
      </c>
    </row>
    <row r="19" spans="1:8" x14ac:dyDescent="0.2">
      <c r="A19" s="74" t="s">
        <v>7</v>
      </c>
      <c r="B19" s="75"/>
      <c r="C19" s="75"/>
      <c r="D19" s="11" t="s">
        <v>5</v>
      </c>
      <c r="E19" s="4">
        <f>COUNT(E8:E16)</f>
        <v>0</v>
      </c>
      <c r="F19" s="4">
        <f>COUNT(F8:F16)</f>
        <v>0</v>
      </c>
      <c r="G19" s="4">
        <f>COUNT(G8:G16)</f>
        <v>0</v>
      </c>
      <c r="H19" s="4">
        <f>COUNT(H8:H16)</f>
        <v>0</v>
      </c>
    </row>
    <row r="20" spans="1:8" x14ac:dyDescent="0.2">
      <c r="A20" s="74" t="s">
        <v>8</v>
      </c>
      <c r="B20" s="75"/>
      <c r="C20" s="75"/>
      <c r="D20" s="11" t="s">
        <v>5</v>
      </c>
      <c r="E20" s="9">
        <f>IF(E19=0,0,VLOOKUP(E19,UCL!$A$3:$B$10,5,"YANLIŞ"))</f>
        <v>0</v>
      </c>
      <c r="F20" s="9">
        <f>IF(F19=0,0,VLOOKUP(F19,UCL!$A$3:$B$10,5,"YANLIŞ"))</f>
        <v>0</v>
      </c>
      <c r="G20" s="9">
        <f>IF(G19=0,0,VLOOKUP(G19,UCL!$A$3:$B$10,5,"YANLIŞ"))</f>
        <v>0</v>
      </c>
      <c r="H20" s="9">
        <f>IF(H19=0,0,VLOOKUP(H19,UCL!$A$3:$B$10,5,"YANLIŞ"))</f>
        <v>0</v>
      </c>
    </row>
    <row r="22" spans="1:8" x14ac:dyDescent="0.2">
      <c r="A22" s="67" t="s">
        <v>13</v>
      </c>
      <c r="B22" s="68"/>
      <c r="C22" s="68"/>
      <c r="D22" s="69"/>
      <c r="E22" s="6" t="s">
        <v>0</v>
      </c>
      <c r="F22" s="5" t="s">
        <v>1</v>
      </c>
      <c r="G22" s="7" t="s">
        <v>2</v>
      </c>
      <c r="H22" s="7" t="s">
        <v>3</v>
      </c>
    </row>
    <row r="23" spans="1:8" x14ac:dyDescent="0.2">
      <c r="A23" s="70"/>
      <c r="B23" s="71"/>
      <c r="C23" s="71"/>
      <c r="D23" s="72"/>
      <c r="E23" s="4" t="e">
        <f>E17+(E20*(E18/SQRT(E19)))</f>
        <v>#DIV/0!</v>
      </c>
      <c r="F23" s="4" t="e">
        <f>F17+(F20*(F18/SQRT(F19)))</f>
        <v>#DIV/0!</v>
      </c>
      <c r="G23" s="4" t="e">
        <f>G17+(G20*(G18/SQRT(G19)))</f>
        <v>#DIV/0!</v>
      </c>
      <c r="H23" s="4" t="e">
        <f>H17+(H20*(H18/SQRT(H19)))</f>
        <v>#DIV/0!</v>
      </c>
    </row>
  </sheetData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B10"/>
  <sheetViews>
    <sheetView workbookViewId="0">
      <selection activeCell="F11" sqref="F11"/>
    </sheetView>
  </sheetViews>
  <sheetFormatPr defaultRowHeight="15.75" x14ac:dyDescent="0.25"/>
  <cols>
    <col min="1" max="256" width="11.85546875" style="8" customWidth="1"/>
    <col min="257" max="16384" width="9.140625" style="8"/>
  </cols>
  <sheetData>
    <row r="1" spans="1:2" x14ac:dyDescent="0.25">
      <c r="A1" s="76" t="s">
        <v>12</v>
      </c>
      <c r="B1" s="76"/>
    </row>
    <row r="2" spans="1:2" x14ac:dyDescent="0.25">
      <c r="A2" s="17" t="s">
        <v>10</v>
      </c>
      <c r="B2" s="17" t="s">
        <v>11</v>
      </c>
    </row>
    <row r="3" spans="1:2" x14ac:dyDescent="0.25">
      <c r="A3" s="17">
        <v>2</v>
      </c>
      <c r="B3" s="18">
        <v>6.3</v>
      </c>
    </row>
    <row r="4" spans="1:2" x14ac:dyDescent="0.25">
      <c r="A4" s="17">
        <v>3</v>
      </c>
      <c r="B4" s="18">
        <v>2.9</v>
      </c>
    </row>
    <row r="5" spans="1:2" x14ac:dyDescent="0.25">
      <c r="A5" s="17">
        <v>4</v>
      </c>
      <c r="B5" s="18">
        <v>2.4</v>
      </c>
    </row>
    <row r="6" spans="1:2" x14ac:dyDescent="0.25">
      <c r="A6" s="17">
        <v>5</v>
      </c>
      <c r="B6" s="18">
        <v>2.1</v>
      </c>
    </row>
    <row r="7" spans="1:2" x14ac:dyDescent="0.25">
      <c r="A7" s="17">
        <v>6</v>
      </c>
      <c r="B7" s="18">
        <v>2</v>
      </c>
    </row>
    <row r="8" spans="1:2" x14ac:dyDescent="0.25">
      <c r="A8" s="17">
        <v>7</v>
      </c>
      <c r="B8" s="18">
        <v>1.9</v>
      </c>
    </row>
    <row r="9" spans="1:2" x14ac:dyDescent="0.25">
      <c r="A9" s="17">
        <v>8</v>
      </c>
      <c r="B9" s="18">
        <v>1.9</v>
      </c>
    </row>
    <row r="10" spans="1:2" x14ac:dyDescent="0.25">
      <c r="A10" s="17">
        <v>9</v>
      </c>
      <c r="B10" s="18">
        <v>1.9</v>
      </c>
    </row>
  </sheetData>
  <sheetProtection password="9FAC" sheet="1" formatCells="0" formatColumns="0" formatRows="0" insertColumns="0" insertRows="0" insertHyperlinks="0" deleteColumns="0" deleteRows="0" sort="0" autoFilter="0" pivotTables="0"/>
  <mergeCells count="1">
    <mergeCell ref="A1:B1"/>
  </mergeCells>
  <phoneticPr fontId="3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17"/>
  <sheetViews>
    <sheetView workbookViewId="0">
      <selection activeCell="C8" sqref="C8"/>
    </sheetView>
  </sheetViews>
  <sheetFormatPr defaultRowHeight="33" customHeight="1" x14ac:dyDescent="0.3"/>
  <cols>
    <col min="1" max="1" width="59" style="27" customWidth="1"/>
    <col min="2" max="9" width="14.5703125" style="27" customWidth="1"/>
    <col min="10" max="16384" width="9.140625" style="27"/>
  </cols>
  <sheetData>
    <row r="1" spans="1:9" ht="33" customHeight="1" x14ac:dyDescent="0.3">
      <c r="A1" s="77" t="s">
        <v>14</v>
      </c>
      <c r="B1" s="77"/>
      <c r="C1" s="77"/>
      <c r="D1" s="77"/>
      <c r="E1" s="77"/>
      <c r="F1" s="77"/>
      <c r="G1" s="77"/>
      <c r="H1" s="77"/>
      <c r="I1" s="77"/>
    </row>
    <row r="2" spans="1:9" ht="33" customHeight="1" x14ac:dyDescent="0.3">
      <c r="A2" s="28" t="s">
        <v>15</v>
      </c>
      <c r="B2" s="29" t="s">
        <v>16</v>
      </c>
      <c r="C2" s="30">
        <v>100000</v>
      </c>
      <c r="D2" s="30">
        <v>10000</v>
      </c>
      <c r="E2" s="30">
        <v>1000</v>
      </c>
      <c r="F2" s="30">
        <v>100</v>
      </c>
      <c r="G2" s="30">
        <v>10</v>
      </c>
      <c r="H2" s="30">
        <v>1</v>
      </c>
      <c r="I2" s="29" t="s">
        <v>16</v>
      </c>
    </row>
    <row r="3" spans="1:9" ht="33" customHeight="1" x14ac:dyDescent="0.3">
      <c r="A3" s="28" t="s">
        <v>17</v>
      </c>
      <c r="B3" s="29" t="s">
        <v>16</v>
      </c>
      <c r="C3" s="29" t="s">
        <v>18</v>
      </c>
      <c r="D3" s="29" t="s">
        <v>19</v>
      </c>
      <c r="E3" s="29" t="s">
        <v>20</v>
      </c>
      <c r="F3" s="29" t="s">
        <v>21</v>
      </c>
      <c r="G3" s="29" t="s">
        <v>22</v>
      </c>
      <c r="H3" s="29" t="s">
        <v>23</v>
      </c>
      <c r="I3" s="29" t="s">
        <v>16</v>
      </c>
    </row>
    <row r="4" spans="1:9" ht="33" customHeight="1" x14ac:dyDescent="0.3">
      <c r="A4" s="28" t="s">
        <v>24</v>
      </c>
      <c r="B4" s="29">
        <v>9</v>
      </c>
      <c r="C4" s="29">
        <v>8</v>
      </c>
      <c r="D4" s="29">
        <v>7</v>
      </c>
      <c r="E4" s="29">
        <v>6</v>
      </c>
      <c r="F4" s="29">
        <v>5</v>
      </c>
      <c r="G4" s="29">
        <v>4</v>
      </c>
      <c r="H4" s="29">
        <v>3</v>
      </c>
      <c r="I4" s="29">
        <v>2</v>
      </c>
    </row>
    <row r="5" spans="1:9" ht="33" customHeight="1" x14ac:dyDescent="0.3">
      <c r="A5" s="28" t="s">
        <v>25</v>
      </c>
      <c r="B5" s="29">
        <v>7</v>
      </c>
      <c r="C5" s="29">
        <v>6</v>
      </c>
      <c r="D5" s="29">
        <v>5</v>
      </c>
      <c r="E5" s="29">
        <v>4</v>
      </c>
      <c r="F5" s="29">
        <v>3</v>
      </c>
      <c r="G5" s="29">
        <v>2</v>
      </c>
      <c r="H5" s="29">
        <v>1</v>
      </c>
      <c r="I5" s="29">
        <v>0</v>
      </c>
    </row>
    <row r="6" spans="1:9" ht="33" customHeight="1" x14ac:dyDescent="0.3">
      <c r="A6" s="28" t="s">
        <v>26</v>
      </c>
      <c r="B6" s="29" t="s">
        <v>27</v>
      </c>
      <c r="C6" s="29" t="s">
        <v>27</v>
      </c>
      <c r="D6" s="29" t="s">
        <v>27</v>
      </c>
      <c r="E6" s="31" t="s">
        <v>28</v>
      </c>
      <c r="F6" s="29" t="s">
        <v>29</v>
      </c>
      <c r="G6" s="29" t="s">
        <v>29</v>
      </c>
      <c r="H6" s="29" t="s">
        <v>29</v>
      </c>
      <c r="I6" s="29" t="s">
        <v>29</v>
      </c>
    </row>
    <row r="7" spans="1:9" ht="33" customHeight="1" x14ac:dyDescent="0.3">
      <c r="A7" s="32" t="s">
        <v>30</v>
      </c>
      <c r="B7" s="29" t="s">
        <v>31</v>
      </c>
      <c r="C7" s="29" t="s">
        <v>32</v>
      </c>
      <c r="D7" s="29" t="s">
        <v>33</v>
      </c>
      <c r="E7" s="29" t="s">
        <v>34</v>
      </c>
      <c r="F7" s="29" t="s">
        <v>35</v>
      </c>
      <c r="G7" s="29" t="s">
        <v>35</v>
      </c>
      <c r="H7" s="29" t="s">
        <v>35</v>
      </c>
      <c r="I7" s="29" t="s">
        <v>35</v>
      </c>
    </row>
    <row r="8" spans="1:9" ht="33" customHeight="1" x14ac:dyDescent="0.3">
      <c r="A8" s="28" t="s">
        <v>36</v>
      </c>
      <c r="B8" s="29" t="s">
        <v>16</v>
      </c>
      <c r="C8" s="29" t="s">
        <v>16</v>
      </c>
      <c r="D8" s="29" t="s">
        <v>16</v>
      </c>
      <c r="E8" s="29" t="s">
        <v>37</v>
      </c>
      <c r="F8" s="29" t="s">
        <v>38</v>
      </c>
      <c r="G8" s="29" t="s">
        <v>38</v>
      </c>
      <c r="H8" s="29" t="s">
        <v>38</v>
      </c>
      <c r="I8" s="29" t="s">
        <v>38</v>
      </c>
    </row>
    <row r="9" spans="1:9" ht="33" customHeight="1" x14ac:dyDescent="0.3">
      <c r="A9" s="28" t="s">
        <v>39</v>
      </c>
      <c r="B9" s="29" t="s">
        <v>40</v>
      </c>
      <c r="C9" s="29" t="s">
        <v>40</v>
      </c>
      <c r="D9" s="29" t="s">
        <v>40</v>
      </c>
      <c r="E9" s="29" t="s">
        <v>41</v>
      </c>
      <c r="F9" s="29" t="s">
        <v>41</v>
      </c>
      <c r="G9" s="29" t="s">
        <v>42</v>
      </c>
      <c r="H9" s="29" t="s">
        <v>43</v>
      </c>
      <c r="I9" s="29" t="s">
        <v>44</v>
      </c>
    </row>
    <row r="10" spans="1:9" ht="33" customHeight="1" x14ac:dyDescent="0.3">
      <c r="A10" s="28" t="s">
        <v>45</v>
      </c>
      <c r="B10" s="29" t="s">
        <v>44</v>
      </c>
      <c r="C10" s="29" t="s">
        <v>44</v>
      </c>
      <c r="D10" s="29" t="s">
        <v>44</v>
      </c>
      <c r="E10" s="29" t="s">
        <v>44</v>
      </c>
      <c r="F10" s="29" t="s">
        <v>46</v>
      </c>
      <c r="G10" s="29" t="s">
        <v>47</v>
      </c>
      <c r="H10" s="29" t="s">
        <v>48</v>
      </c>
      <c r="I10" s="29" t="s">
        <v>49</v>
      </c>
    </row>
    <row r="11" spans="1:9" ht="33" customHeight="1" x14ac:dyDescent="0.3">
      <c r="A11" s="28" t="s">
        <v>50</v>
      </c>
      <c r="B11" s="29" t="s">
        <v>51</v>
      </c>
      <c r="C11" s="29" t="s">
        <v>51</v>
      </c>
      <c r="D11" s="29" t="s">
        <v>52</v>
      </c>
      <c r="E11" s="29" t="s">
        <v>52</v>
      </c>
      <c r="F11" s="29" t="s">
        <v>52</v>
      </c>
      <c r="G11" s="29" t="s">
        <v>53</v>
      </c>
      <c r="H11" s="29" t="s">
        <v>54</v>
      </c>
      <c r="I11" s="29" t="s">
        <v>55</v>
      </c>
    </row>
    <row r="12" spans="1:9" ht="33" customHeight="1" x14ac:dyDescent="0.3">
      <c r="A12" s="28" t="s">
        <v>56</v>
      </c>
      <c r="B12" s="29" t="s">
        <v>57</v>
      </c>
      <c r="C12" s="29" t="s">
        <v>57</v>
      </c>
      <c r="D12" s="29" t="s">
        <v>57</v>
      </c>
      <c r="E12" s="30">
        <v>1000000</v>
      </c>
      <c r="F12" s="30">
        <v>100000</v>
      </c>
      <c r="G12" s="30">
        <v>10000</v>
      </c>
      <c r="H12" s="30">
        <v>1000</v>
      </c>
      <c r="I12" s="30">
        <v>100</v>
      </c>
    </row>
    <row r="13" spans="1:9" ht="33" customHeight="1" x14ac:dyDescent="0.3">
      <c r="A13" s="28" t="s">
        <v>58</v>
      </c>
      <c r="B13" s="29" t="s">
        <v>57</v>
      </c>
      <c r="C13" s="29" t="s">
        <v>57</v>
      </c>
      <c r="D13" s="29" t="s">
        <v>57</v>
      </c>
      <c r="E13" s="30">
        <v>237000</v>
      </c>
      <c r="F13" s="30">
        <v>23700</v>
      </c>
      <c r="G13" s="30">
        <v>2370</v>
      </c>
      <c r="H13" s="30">
        <v>237</v>
      </c>
      <c r="I13" s="30">
        <v>24</v>
      </c>
    </row>
    <row r="14" spans="1:9" ht="33" customHeight="1" x14ac:dyDescent="0.3">
      <c r="A14" s="28" t="s">
        <v>59</v>
      </c>
      <c r="B14" s="29" t="s">
        <v>57</v>
      </c>
      <c r="C14" s="29" t="s">
        <v>57</v>
      </c>
      <c r="D14" s="29" t="s">
        <v>57</v>
      </c>
      <c r="E14" s="30">
        <v>102000</v>
      </c>
      <c r="F14" s="30">
        <v>10200</v>
      </c>
      <c r="G14" s="30">
        <v>1020</v>
      </c>
      <c r="H14" s="30">
        <v>102</v>
      </c>
      <c r="I14" s="30">
        <v>10</v>
      </c>
    </row>
    <row r="15" spans="1:9" ht="33" customHeight="1" x14ac:dyDescent="0.3">
      <c r="A15" s="28" t="s">
        <v>60</v>
      </c>
      <c r="B15" s="30">
        <v>35200000</v>
      </c>
      <c r="C15" s="30">
        <v>3520000</v>
      </c>
      <c r="D15" s="30">
        <v>352000</v>
      </c>
      <c r="E15" s="30">
        <v>35200</v>
      </c>
      <c r="F15" s="30">
        <v>3520</v>
      </c>
      <c r="G15" s="30">
        <v>352</v>
      </c>
      <c r="H15" s="30">
        <v>35</v>
      </c>
      <c r="I15" s="30">
        <v>4</v>
      </c>
    </row>
    <row r="16" spans="1:9" ht="33" customHeight="1" x14ac:dyDescent="0.3">
      <c r="A16" s="28" t="s">
        <v>61</v>
      </c>
      <c r="B16" s="30">
        <v>8320000</v>
      </c>
      <c r="C16" s="30">
        <v>832000</v>
      </c>
      <c r="D16" s="30">
        <v>83200</v>
      </c>
      <c r="E16" s="30">
        <v>8320</v>
      </c>
      <c r="F16" s="30">
        <v>832</v>
      </c>
      <c r="G16" s="30">
        <v>83</v>
      </c>
      <c r="H16" s="30">
        <v>8</v>
      </c>
      <c r="I16" s="30" t="s">
        <v>57</v>
      </c>
    </row>
    <row r="17" spans="1:9" ht="33" customHeight="1" x14ac:dyDescent="0.3">
      <c r="A17" s="28" t="s">
        <v>62</v>
      </c>
      <c r="B17" s="30">
        <v>293000</v>
      </c>
      <c r="C17" s="30">
        <v>29300</v>
      </c>
      <c r="D17" s="30">
        <v>2930</v>
      </c>
      <c r="E17" s="30">
        <v>293</v>
      </c>
      <c r="F17" s="30">
        <v>29</v>
      </c>
      <c r="G17" s="30" t="s">
        <v>57</v>
      </c>
      <c r="H17" s="30" t="s">
        <v>57</v>
      </c>
      <c r="I17" s="30" t="s">
        <v>57</v>
      </c>
    </row>
  </sheetData>
  <sheetProtection password="9FAC" sheet="1" formatCells="0" formatColumns="0" formatRows="0" insertColumns="0" insertRows="0" insertHyperlinks="0" deleteColumns="0" deleteRows="0" sort="0" autoFilter="0" pivotTables="0"/>
  <mergeCells count="1">
    <mergeCell ref="A1:I1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B3"/>
  <sheetViews>
    <sheetView workbookViewId="0">
      <selection activeCell="B2" sqref="B2"/>
    </sheetView>
  </sheetViews>
  <sheetFormatPr defaultRowHeight="12.75" x14ac:dyDescent="0.2"/>
  <sheetData>
    <row r="2" spans="2:2" x14ac:dyDescent="0.2">
      <c r="B2" t="s">
        <v>75</v>
      </c>
    </row>
    <row r="3" spans="2:2" x14ac:dyDescent="0.2">
      <c r="B3" t="s">
        <v>74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3"/>
  <sheetViews>
    <sheetView workbookViewId="0">
      <selection activeCell="E23" sqref="E23"/>
    </sheetView>
  </sheetViews>
  <sheetFormatPr defaultRowHeight="16.5" x14ac:dyDescent="0.2"/>
  <cols>
    <col min="1" max="1" width="9.7109375" style="20" customWidth="1"/>
    <col min="2" max="2" width="9.140625" style="20"/>
    <col min="3" max="3" width="9.28515625" style="20" customWidth="1"/>
    <col min="4" max="4" width="7.85546875" style="20" bestFit="1" customWidth="1"/>
    <col min="5" max="8" width="10.42578125" style="20" customWidth="1"/>
    <col min="9" max="16384" width="9.140625" style="20"/>
  </cols>
  <sheetData>
    <row r="1" spans="1:9" x14ac:dyDescent="0.2">
      <c r="A1" s="36" t="s">
        <v>65</v>
      </c>
      <c r="B1" s="37" t="s">
        <v>4</v>
      </c>
      <c r="C1" s="63">
        <f>'OLCUM RAPORU'!C1:F1</f>
        <v>0</v>
      </c>
      <c r="D1" s="63"/>
      <c r="E1" s="63"/>
      <c r="F1" s="63"/>
      <c r="G1" s="63"/>
      <c r="H1" s="63"/>
      <c r="I1" s="63"/>
    </row>
    <row r="2" spans="1:9" x14ac:dyDescent="0.2">
      <c r="A2" s="36" t="s">
        <v>66</v>
      </c>
      <c r="B2" s="37" t="s">
        <v>4</v>
      </c>
      <c r="C2" s="62">
        <f>'OLCUM RAPORU'!C2:F2</f>
        <v>0</v>
      </c>
      <c r="D2" s="62"/>
      <c r="E2" s="62"/>
      <c r="F2" s="62"/>
      <c r="G2" s="62"/>
      <c r="H2" s="62"/>
      <c r="I2" s="62"/>
    </row>
    <row r="3" spans="1:9" x14ac:dyDescent="0.2">
      <c r="A3" s="36" t="s">
        <v>67</v>
      </c>
      <c r="B3" s="37" t="s">
        <v>4</v>
      </c>
      <c r="C3" s="62">
        <f>'OLCUM RAPORU'!C3:F3</f>
        <v>0</v>
      </c>
      <c r="D3" s="62"/>
      <c r="E3" s="62"/>
      <c r="F3" s="62"/>
      <c r="G3" s="62"/>
      <c r="H3" s="62"/>
      <c r="I3" s="62"/>
    </row>
    <row r="4" spans="1:9" x14ac:dyDescent="0.2">
      <c r="A4" s="36" t="s">
        <v>68</v>
      </c>
      <c r="B4" s="37" t="s">
        <v>4</v>
      </c>
      <c r="C4" s="64">
        <v>1</v>
      </c>
      <c r="D4" s="64"/>
      <c r="E4" s="64"/>
      <c r="F4" s="64"/>
      <c r="G4" s="64"/>
      <c r="H4" s="64"/>
      <c r="I4" s="64"/>
    </row>
    <row r="5" spans="1:9" x14ac:dyDescent="0.2">
      <c r="A5" s="36" t="s">
        <v>69</v>
      </c>
      <c r="B5" s="37" t="s">
        <v>4</v>
      </c>
      <c r="C5" s="64"/>
      <c r="D5" s="64"/>
      <c r="E5" s="64"/>
      <c r="F5" s="64"/>
      <c r="G5" s="64"/>
      <c r="H5" s="64"/>
      <c r="I5" s="64"/>
    </row>
    <row r="6" spans="1:9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9" ht="42" customHeight="1" x14ac:dyDescent="0.2">
      <c r="A7" s="38" t="s">
        <v>63</v>
      </c>
      <c r="B7" s="38" t="s">
        <v>64</v>
      </c>
      <c r="C7" s="38" t="s">
        <v>65</v>
      </c>
      <c r="D7" s="38" t="s">
        <v>73</v>
      </c>
      <c r="E7" s="39" t="s">
        <v>0</v>
      </c>
      <c r="F7" s="38" t="s">
        <v>1</v>
      </c>
      <c r="G7" s="40" t="s">
        <v>2</v>
      </c>
      <c r="H7" s="40" t="s">
        <v>3</v>
      </c>
      <c r="I7" s="38" t="s">
        <v>72</v>
      </c>
    </row>
    <row r="8" spans="1:9" x14ac:dyDescent="0.2">
      <c r="A8" s="41">
        <v>1</v>
      </c>
      <c r="B8" s="41">
        <v>1</v>
      </c>
      <c r="C8" s="26">
        <f>$C$1</f>
        <v>0</v>
      </c>
      <c r="D8" s="33">
        <v>0.5681828703703703</v>
      </c>
      <c r="E8" s="34">
        <v>8750</v>
      </c>
      <c r="F8" s="34">
        <v>289745</v>
      </c>
      <c r="G8" s="34">
        <v>44652</v>
      </c>
      <c r="H8" s="34">
        <v>3184</v>
      </c>
      <c r="I8" s="35">
        <v>60</v>
      </c>
    </row>
    <row r="9" spans="1:9" x14ac:dyDescent="0.2">
      <c r="A9" s="41">
        <v>2</v>
      </c>
      <c r="B9" s="41">
        <v>2</v>
      </c>
      <c r="C9" s="26">
        <f>$C$1</f>
        <v>0</v>
      </c>
      <c r="D9" s="33">
        <v>0.56931287037037026</v>
      </c>
      <c r="E9" s="34">
        <v>6607</v>
      </c>
      <c r="F9" s="34">
        <v>322869.1143216081</v>
      </c>
      <c r="G9" s="34">
        <v>49756.68844221106</v>
      </c>
      <c r="H9" s="34">
        <v>3548</v>
      </c>
      <c r="I9" s="35">
        <v>60</v>
      </c>
    </row>
    <row r="10" spans="1:9" x14ac:dyDescent="0.2">
      <c r="A10" s="41">
        <v>3</v>
      </c>
      <c r="B10" s="41">
        <v>3</v>
      </c>
      <c r="C10" s="26">
        <f>$C$1</f>
        <v>0</v>
      </c>
      <c r="D10" s="33">
        <v>0.57044287037037023</v>
      </c>
      <c r="E10" s="34">
        <v>2107</v>
      </c>
      <c r="F10" s="34">
        <v>297116.02543969848</v>
      </c>
      <c r="G10" s="34">
        <v>45787.933417085427</v>
      </c>
      <c r="H10" s="34">
        <v>3265</v>
      </c>
      <c r="I10" s="35">
        <v>60</v>
      </c>
    </row>
    <row r="11" spans="1:9" x14ac:dyDescent="0.2">
      <c r="A11" s="41">
        <v>4</v>
      </c>
      <c r="B11" s="41">
        <v>4</v>
      </c>
      <c r="C11" s="26">
        <f>$C$1</f>
        <v>0</v>
      </c>
      <c r="D11" s="33">
        <v>0.57157287037037019</v>
      </c>
      <c r="E11" s="34">
        <v>3786</v>
      </c>
      <c r="F11" s="34">
        <v>283010.97675879399</v>
      </c>
      <c r="G11" s="34">
        <v>43614.233668341709</v>
      </c>
      <c r="H11" s="34">
        <v>3110</v>
      </c>
      <c r="I11" s="35">
        <v>60</v>
      </c>
    </row>
    <row r="12" spans="1:9" x14ac:dyDescent="0.2">
      <c r="A12" s="41">
        <v>5</v>
      </c>
      <c r="B12" s="41">
        <v>5</v>
      </c>
      <c r="C12" s="26">
        <f t="shared" ref="C12:C16" si="0">$C$1</f>
        <v>0</v>
      </c>
      <c r="D12" s="33"/>
      <c r="E12" s="34"/>
      <c r="F12" s="34"/>
      <c r="G12" s="34"/>
      <c r="H12" s="34"/>
      <c r="I12" s="35"/>
    </row>
    <row r="13" spans="1:9" x14ac:dyDescent="0.2">
      <c r="A13" s="41">
        <v>6</v>
      </c>
      <c r="B13" s="41">
        <v>6</v>
      </c>
      <c r="C13" s="26">
        <f t="shared" si="0"/>
        <v>0</v>
      </c>
      <c r="D13" s="33"/>
      <c r="E13" s="34"/>
      <c r="F13" s="34"/>
      <c r="G13" s="34"/>
      <c r="H13" s="34"/>
      <c r="I13" s="35"/>
    </row>
    <row r="14" spans="1:9" x14ac:dyDescent="0.2">
      <c r="A14" s="41">
        <v>7</v>
      </c>
      <c r="B14" s="41">
        <v>7</v>
      </c>
      <c r="C14" s="26">
        <f t="shared" si="0"/>
        <v>0</v>
      </c>
      <c r="D14" s="33"/>
      <c r="E14" s="34"/>
      <c r="F14" s="34"/>
      <c r="G14" s="34"/>
      <c r="H14" s="34"/>
      <c r="I14" s="35"/>
    </row>
    <row r="15" spans="1:9" x14ac:dyDescent="0.2">
      <c r="A15" s="41">
        <v>8</v>
      </c>
      <c r="B15" s="41">
        <v>8</v>
      </c>
      <c r="C15" s="26">
        <f t="shared" si="0"/>
        <v>0</v>
      </c>
      <c r="D15" s="33"/>
      <c r="E15" s="34"/>
      <c r="F15" s="34"/>
      <c r="G15" s="34"/>
      <c r="H15" s="34"/>
      <c r="I15" s="35"/>
    </row>
    <row r="16" spans="1:9" x14ac:dyDescent="0.2">
      <c r="A16" s="41">
        <v>9</v>
      </c>
      <c r="B16" s="41">
        <v>9</v>
      </c>
      <c r="C16" s="26">
        <f t="shared" si="0"/>
        <v>0</v>
      </c>
      <c r="D16" s="33"/>
      <c r="E16" s="34"/>
      <c r="F16" s="34"/>
      <c r="G16" s="34"/>
      <c r="H16" s="34"/>
      <c r="I16" s="35"/>
    </row>
    <row r="17" spans="1:8" x14ac:dyDescent="0.2">
      <c r="A17" s="65" t="s">
        <v>9</v>
      </c>
      <c r="B17" s="66"/>
      <c r="C17" s="66"/>
      <c r="D17" s="42" t="s">
        <v>5</v>
      </c>
      <c r="E17" s="24">
        <f>AVERAGE(E8:E16)</f>
        <v>5312.5</v>
      </c>
      <c r="F17" s="24">
        <f>AVERAGE(F8:F16)</f>
        <v>298185.27913002513</v>
      </c>
      <c r="G17" s="24">
        <f>AVERAGE(G8:G16)</f>
        <v>45952.713881909549</v>
      </c>
      <c r="H17" s="24">
        <f>AVERAGE(H8:H16)</f>
        <v>3276.75</v>
      </c>
    </row>
    <row r="18" spans="1:8" x14ac:dyDescent="0.2">
      <c r="A18" s="65" t="s">
        <v>6</v>
      </c>
      <c r="B18" s="66"/>
      <c r="C18" s="66"/>
      <c r="D18" s="42" t="s">
        <v>5</v>
      </c>
      <c r="E18" s="24">
        <f>STDEV(E8:E16)</f>
        <v>2949.4388731870113</v>
      </c>
      <c r="F18" s="24">
        <f>STDEV(F8:F16)</f>
        <v>17434.953278455665</v>
      </c>
      <c r="G18" s="24">
        <f>STDEV(G8:G16)</f>
        <v>2686.8644283407889</v>
      </c>
      <c r="H18" s="24">
        <f>STDEV(H8:H16)</f>
        <v>191.5922319232524</v>
      </c>
    </row>
    <row r="19" spans="1:8" x14ac:dyDescent="0.2">
      <c r="A19" s="65" t="s">
        <v>7</v>
      </c>
      <c r="B19" s="66"/>
      <c r="C19" s="66"/>
      <c r="D19" s="42" t="s">
        <v>5</v>
      </c>
      <c r="E19" s="24">
        <f>COUNT(E8:E16)</f>
        <v>4</v>
      </c>
      <c r="F19" s="24">
        <f>COUNT(F8:F16)</f>
        <v>4</v>
      </c>
      <c r="G19" s="24">
        <f>COUNT(G8:G16)</f>
        <v>4</v>
      </c>
      <c r="H19" s="24">
        <f>COUNT(H8:H16)</f>
        <v>4</v>
      </c>
    </row>
    <row r="20" spans="1:8" x14ac:dyDescent="0.2">
      <c r="A20" s="65" t="s">
        <v>8</v>
      </c>
      <c r="B20" s="66"/>
      <c r="C20" s="66"/>
      <c r="D20" s="42" t="s">
        <v>5</v>
      </c>
      <c r="E20" s="25">
        <f>IF(E19=0,0,VLOOKUP(E19,UCL!$A$3:$B$10,2,"false"))</f>
        <v>2.4</v>
      </c>
      <c r="F20" s="25">
        <f>IF(F19=0,0,VLOOKUP(F19,UCL!$A$3:$B$10,2,"false"))</f>
        <v>2.4</v>
      </c>
      <c r="G20" s="25">
        <f>IF(G19=0,0,VLOOKUP(G19,UCL!$A$3:$B$10,2,"false"))</f>
        <v>2.4</v>
      </c>
      <c r="H20" s="25">
        <f>IF(H19=0,0,VLOOKUP(H19,UCL!$A$3:$B$10,2,"false"))</f>
        <v>2.4</v>
      </c>
    </row>
    <row r="22" spans="1:8" x14ac:dyDescent="0.2">
      <c r="A22" s="56" t="s">
        <v>13</v>
      </c>
      <c r="B22" s="57"/>
      <c r="C22" s="57"/>
      <c r="D22" s="58"/>
      <c r="E22" s="22" t="s">
        <v>0</v>
      </c>
      <c r="F22" s="21" t="s">
        <v>1</v>
      </c>
      <c r="G22" s="23" t="s">
        <v>2</v>
      </c>
      <c r="H22" s="23" t="s">
        <v>3</v>
      </c>
    </row>
    <row r="23" spans="1:8" x14ac:dyDescent="0.2">
      <c r="A23" s="59"/>
      <c r="B23" s="60"/>
      <c r="C23" s="60"/>
      <c r="D23" s="61"/>
      <c r="E23" s="24">
        <f>E17+(E20*(E18/SQRT(E19)))</f>
        <v>8851.8266478244132</v>
      </c>
      <c r="F23" s="24">
        <f>F17+(F20*(F18/SQRT(F19)))</f>
        <v>319107.22306417191</v>
      </c>
      <c r="G23" s="24">
        <f>G17+(G20*(G18/SQRT(G19)))</f>
        <v>49176.951195918497</v>
      </c>
      <c r="H23" s="24">
        <f>H17+(H20*(H18/SQRT(H19)))</f>
        <v>3506.6606783079028</v>
      </c>
    </row>
  </sheetData>
  <sheetProtection password="9FAC" sheet="1" formatCells="0" formatColumns="0" formatRows="0" insertColumns="0" insertRows="0" insertHyperlinks="0" deleteColumns="0" deleteRows="0" sort="0" autoFilter="0" pivotTables="0"/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3"/>
  <sheetViews>
    <sheetView workbookViewId="0">
      <selection activeCell="E17" sqref="E17"/>
    </sheetView>
  </sheetViews>
  <sheetFormatPr defaultRowHeight="16.5" x14ac:dyDescent="0.2"/>
  <cols>
    <col min="1" max="1" width="9.7109375" style="20" customWidth="1"/>
    <col min="2" max="2" width="9.140625" style="20"/>
    <col min="3" max="3" width="9.28515625" style="20" customWidth="1"/>
    <col min="4" max="4" width="7.85546875" style="20" bestFit="1" customWidth="1"/>
    <col min="5" max="8" width="10.42578125" style="20" customWidth="1"/>
    <col min="9" max="16384" width="9.140625" style="20"/>
  </cols>
  <sheetData>
    <row r="1" spans="1:9" x14ac:dyDescent="0.2">
      <c r="A1" s="36" t="s">
        <v>65</v>
      </c>
      <c r="B1" s="37" t="s">
        <v>4</v>
      </c>
      <c r="C1" s="63">
        <f>'OLCUM RAPORU'!C1:F1</f>
        <v>0</v>
      </c>
      <c r="D1" s="63"/>
      <c r="E1" s="63"/>
      <c r="F1" s="63"/>
      <c r="G1" s="63"/>
      <c r="H1" s="63"/>
      <c r="I1" s="63"/>
    </row>
    <row r="2" spans="1:9" x14ac:dyDescent="0.2">
      <c r="A2" s="36" t="s">
        <v>66</v>
      </c>
      <c r="B2" s="37" t="s">
        <v>4</v>
      </c>
      <c r="C2" s="62">
        <f>'OLCUM RAPORU'!C2:F2</f>
        <v>0</v>
      </c>
      <c r="D2" s="62"/>
      <c r="E2" s="62"/>
      <c r="F2" s="62"/>
      <c r="G2" s="62"/>
      <c r="H2" s="62"/>
      <c r="I2" s="62"/>
    </row>
    <row r="3" spans="1:9" x14ac:dyDescent="0.2">
      <c r="A3" s="36" t="s">
        <v>67</v>
      </c>
      <c r="B3" s="37" t="s">
        <v>4</v>
      </c>
      <c r="C3" s="62">
        <f>'OLCUM RAPORU'!C3:F3</f>
        <v>0</v>
      </c>
      <c r="D3" s="62"/>
      <c r="E3" s="62"/>
      <c r="F3" s="62"/>
      <c r="G3" s="62"/>
      <c r="H3" s="62"/>
      <c r="I3" s="62"/>
    </row>
    <row r="4" spans="1:9" x14ac:dyDescent="0.2">
      <c r="A4" s="36" t="s">
        <v>68</v>
      </c>
      <c r="B4" s="37" t="s">
        <v>4</v>
      </c>
      <c r="C4" s="64">
        <v>2</v>
      </c>
      <c r="D4" s="64"/>
      <c r="E4" s="64"/>
      <c r="F4" s="64"/>
      <c r="G4" s="64"/>
      <c r="H4" s="64"/>
      <c r="I4" s="64"/>
    </row>
    <row r="5" spans="1:9" x14ac:dyDescent="0.2">
      <c r="A5" s="36" t="s">
        <v>69</v>
      </c>
      <c r="B5" s="37" t="s">
        <v>4</v>
      </c>
      <c r="C5" s="64"/>
      <c r="D5" s="64"/>
      <c r="E5" s="64"/>
      <c r="F5" s="64"/>
      <c r="G5" s="64"/>
      <c r="H5" s="64"/>
      <c r="I5" s="64"/>
    </row>
    <row r="6" spans="1:9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9" ht="42" customHeight="1" x14ac:dyDescent="0.2">
      <c r="A7" s="38" t="s">
        <v>63</v>
      </c>
      <c r="B7" s="38" t="s">
        <v>64</v>
      </c>
      <c r="C7" s="38" t="s">
        <v>65</v>
      </c>
      <c r="D7" s="38" t="s">
        <v>73</v>
      </c>
      <c r="E7" s="39" t="s">
        <v>0</v>
      </c>
      <c r="F7" s="38" t="s">
        <v>1</v>
      </c>
      <c r="G7" s="40" t="s">
        <v>2</v>
      </c>
      <c r="H7" s="40" t="s">
        <v>3</v>
      </c>
      <c r="I7" s="38" t="s">
        <v>72</v>
      </c>
    </row>
    <row r="8" spans="1:9" x14ac:dyDescent="0.2">
      <c r="A8" s="41">
        <v>1</v>
      </c>
      <c r="B8" s="41">
        <v>5</v>
      </c>
      <c r="C8" s="26">
        <f>$C$1</f>
        <v>0</v>
      </c>
      <c r="D8" s="33">
        <v>0.57270287037037015</v>
      </c>
      <c r="E8" s="34">
        <v>1438325.4440954775</v>
      </c>
      <c r="F8" s="34">
        <v>250341.86400753769</v>
      </c>
      <c r="G8" s="34">
        <v>38579.66457286432</v>
      </c>
      <c r="H8" s="34">
        <v>2751</v>
      </c>
      <c r="I8" s="35">
        <v>60</v>
      </c>
    </row>
    <row r="9" spans="1:9" x14ac:dyDescent="0.2">
      <c r="A9" s="41">
        <v>2</v>
      </c>
      <c r="B9" s="41">
        <v>6</v>
      </c>
      <c r="C9" s="26">
        <f>$C$1</f>
        <v>0</v>
      </c>
      <c r="D9" s="33">
        <v>0.57383287037037012</v>
      </c>
      <c r="E9" s="34">
        <v>1340554.8668341711</v>
      </c>
      <c r="F9" s="34">
        <v>233324.80527638193</v>
      </c>
      <c r="G9" s="34">
        <v>35957.201005025127</v>
      </c>
      <c r="H9" s="34">
        <v>2564</v>
      </c>
      <c r="I9" s="35">
        <v>60</v>
      </c>
    </row>
    <row r="10" spans="1:9" x14ac:dyDescent="0.2">
      <c r="A10" s="41">
        <v>3</v>
      </c>
      <c r="B10" s="41">
        <v>7</v>
      </c>
      <c r="C10" s="26">
        <f>$C$1</f>
        <v>0</v>
      </c>
      <c r="D10" s="33">
        <v>0.57496287037037008</v>
      </c>
      <c r="E10" s="34">
        <v>1285134.1118090455</v>
      </c>
      <c r="F10" s="34">
        <v>223678.77198492465</v>
      </c>
      <c r="G10" s="34">
        <v>34470.67085427136</v>
      </c>
      <c r="H10" s="34">
        <v>2458</v>
      </c>
      <c r="I10" s="35">
        <v>60</v>
      </c>
    </row>
    <row r="11" spans="1:9" x14ac:dyDescent="0.2">
      <c r="A11" s="41">
        <v>4</v>
      </c>
      <c r="B11" s="41">
        <v>8</v>
      </c>
      <c r="C11" s="26">
        <f>$C$1</f>
        <v>0</v>
      </c>
      <c r="D11" s="33">
        <v>0.57609287037037005</v>
      </c>
      <c r="E11" s="34">
        <v>1288793.9729899501</v>
      </c>
      <c r="F11" s="34">
        <v>224315.77418341712</v>
      </c>
      <c r="G11" s="34">
        <v>34568.837939698496</v>
      </c>
      <c r="H11" s="34">
        <v>2465</v>
      </c>
      <c r="I11" s="35">
        <v>60</v>
      </c>
    </row>
    <row r="12" spans="1:9" x14ac:dyDescent="0.2">
      <c r="A12" s="41">
        <v>5</v>
      </c>
      <c r="B12" s="41"/>
      <c r="C12" s="26"/>
      <c r="D12" s="33"/>
      <c r="E12" s="34"/>
      <c r="F12" s="34"/>
      <c r="G12" s="34"/>
      <c r="H12" s="34"/>
      <c r="I12" s="35"/>
    </row>
    <row r="13" spans="1:9" x14ac:dyDescent="0.2">
      <c r="A13" s="41">
        <v>6</v>
      </c>
      <c r="B13" s="41"/>
      <c r="C13" s="26"/>
      <c r="D13" s="33"/>
      <c r="E13" s="34"/>
      <c r="F13" s="34"/>
      <c r="G13" s="34"/>
      <c r="H13" s="34"/>
      <c r="I13" s="35"/>
    </row>
    <row r="14" spans="1:9" x14ac:dyDescent="0.2">
      <c r="A14" s="41">
        <v>7</v>
      </c>
      <c r="B14" s="41"/>
      <c r="C14" s="26"/>
      <c r="D14" s="33"/>
      <c r="E14" s="34"/>
      <c r="F14" s="34"/>
      <c r="G14" s="34"/>
      <c r="H14" s="34"/>
      <c r="I14" s="35"/>
    </row>
    <row r="15" spans="1:9" x14ac:dyDescent="0.2">
      <c r="A15" s="41">
        <v>8</v>
      </c>
      <c r="B15" s="41"/>
      <c r="C15" s="26"/>
      <c r="D15" s="33"/>
      <c r="E15" s="34"/>
      <c r="F15" s="34"/>
      <c r="G15" s="34"/>
      <c r="H15" s="34"/>
      <c r="I15" s="35"/>
    </row>
    <row r="16" spans="1:9" x14ac:dyDescent="0.2">
      <c r="A16" s="41">
        <v>9</v>
      </c>
      <c r="B16" s="41"/>
      <c r="C16" s="26"/>
      <c r="D16" s="33"/>
      <c r="E16" s="34"/>
      <c r="F16" s="34"/>
      <c r="G16" s="34"/>
      <c r="H16" s="34"/>
      <c r="I16" s="35"/>
    </row>
    <row r="17" spans="1:8" x14ac:dyDescent="0.2">
      <c r="A17" s="65" t="s">
        <v>9</v>
      </c>
      <c r="B17" s="66"/>
      <c r="C17" s="66"/>
      <c r="D17" s="42" t="s">
        <v>5</v>
      </c>
      <c r="E17" s="24">
        <f>AVERAGE(E8:E16)</f>
        <v>1338202.098932161</v>
      </c>
      <c r="F17" s="24">
        <f>AVERAGE(F8:F16)</f>
        <v>232915.30386306535</v>
      </c>
      <c r="G17" s="24">
        <f>AVERAGE(G8:G16)</f>
        <v>35894.093592964826</v>
      </c>
      <c r="H17" s="24">
        <f>AVERAGE(H8:H16)</f>
        <v>2559.5</v>
      </c>
    </row>
    <row r="18" spans="1:8" x14ac:dyDescent="0.2">
      <c r="A18" s="65" t="s">
        <v>6</v>
      </c>
      <c r="B18" s="66"/>
      <c r="C18" s="66"/>
      <c r="D18" s="42" t="s">
        <v>5</v>
      </c>
      <c r="E18" s="24">
        <f>STDEV(E8:E16)</f>
        <v>71385.325125719086</v>
      </c>
      <c r="F18" s="24">
        <f>STDEV(F8:F16)</f>
        <v>12424.681373828469</v>
      </c>
      <c r="G18" s="24">
        <f>STDEV(G8:G16)</f>
        <v>1914.7418340409279</v>
      </c>
      <c r="H18" s="24">
        <f>STDEV(H8:H16)</f>
        <v>136.5344889274013</v>
      </c>
    </row>
    <row r="19" spans="1:8" x14ac:dyDescent="0.2">
      <c r="A19" s="65" t="s">
        <v>7</v>
      </c>
      <c r="B19" s="66"/>
      <c r="C19" s="66"/>
      <c r="D19" s="42" t="s">
        <v>5</v>
      </c>
      <c r="E19" s="24">
        <f>COUNT(E8:E16)</f>
        <v>4</v>
      </c>
      <c r="F19" s="24">
        <f>COUNT(F8:F16)</f>
        <v>4</v>
      </c>
      <c r="G19" s="24">
        <f>COUNT(G8:G16)</f>
        <v>4</v>
      </c>
      <c r="H19" s="24">
        <f>COUNT(H8:H16)</f>
        <v>4</v>
      </c>
    </row>
    <row r="20" spans="1:8" x14ac:dyDescent="0.2">
      <c r="A20" s="65" t="s">
        <v>8</v>
      </c>
      <c r="B20" s="66"/>
      <c r="C20" s="66"/>
      <c r="D20" s="42" t="s">
        <v>5</v>
      </c>
      <c r="E20" s="25">
        <f>IF(E19=0,0,VLOOKUP(E19,UCL!$A$3:$B$10,2,"false"))</f>
        <v>2.4</v>
      </c>
      <c r="F20" s="25">
        <f>IF(F19=0,0,VLOOKUP(F19,UCL!$A$3:$B$10,2,"false"))</f>
        <v>2.4</v>
      </c>
      <c r="G20" s="25">
        <f>IF(G19=0,0,VLOOKUP(G19,UCL!$A$3:$B$10,2,"false"))</f>
        <v>2.4</v>
      </c>
      <c r="H20" s="25">
        <f>IF(H19=0,0,VLOOKUP(H19,UCL!$A$3:$B$10,2,"false"))</f>
        <v>2.4</v>
      </c>
    </row>
    <row r="22" spans="1:8" x14ac:dyDescent="0.2">
      <c r="A22" s="56" t="s">
        <v>13</v>
      </c>
      <c r="B22" s="57"/>
      <c r="C22" s="57"/>
      <c r="D22" s="58"/>
      <c r="E22" s="22" t="s">
        <v>0</v>
      </c>
      <c r="F22" s="21" t="s">
        <v>1</v>
      </c>
      <c r="G22" s="23" t="s">
        <v>2</v>
      </c>
      <c r="H22" s="23" t="s">
        <v>3</v>
      </c>
    </row>
    <row r="23" spans="1:8" x14ac:dyDescent="0.2">
      <c r="A23" s="59"/>
      <c r="B23" s="60"/>
      <c r="C23" s="60"/>
      <c r="D23" s="61"/>
      <c r="E23" s="24">
        <f>E17+(E20*(E18/SQRT(E19)))</f>
        <v>1423864.489083024</v>
      </c>
      <c r="F23" s="24">
        <f>F17+(F20*(F18/SQRT(F19)))</f>
        <v>247824.92151165952</v>
      </c>
      <c r="G23" s="24">
        <f>G17+(G20*(G18/SQRT(G19)))</f>
        <v>38191.783793813942</v>
      </c>
      <c r="H23" s="24">
        <f>H17+(H20*(H18/SQRT(H19)))</f>
        <v>2723.3413867128816</v>
      </c>
    </row>
  </sheetData>
  <sheetProtection password="9FAC" sheet="1" formatCells="0" formatColumns="0" formatRows="0" insertColumns="0" insertRows="0" insertHyperlinks="0" deleteColumns="0" deleteRows="0" sort="0" autoFilter="0" pivotTables="0"/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3"/>
  <sheetViews>
    <sheetView workbookViewId="0">
      <selection activeCell="E17" sqref="E17"/>
    </sheetView>
  </sheetViews>
  <sheetFormatPr defaultRowHeight="16.5" x14ac:dyDescent="0.2"/>
  <cols>
    <col min="1" max="1" width="9.7109375" style="20" customWidth="1"/>
    <col min="2" max="2" width="9.140625" style="20"/>
    <col min="3" max="3" width="9.28515625" style="20" customWidth="1"/>
    <col min="4" max="4" width="7.85546875" style="20" bestFit="1" customWidth="1"/>
    <col min="5" max="8" width="10.42578125" style="20" customWidth="1"/>
    <col min="9" max="16384" width="9.140625" style="20"/>
  </cols>
  <sheetData>
    <row r="1" spans="1:9" x14ac:dyDescent="0.2">
      <c r="A1" s="36" t="s">
        <v>65</v>
      </c>
      <c r="B1" s="37" t="s">
        <v>4</v>
      </c>
      <c r="C1" s="63">
        <f>'OLCUM RAPORU'!C1:F1</f>
        <v>0</v>
      </c>
      <c r="D1" s="63"/>
      <c r="E1" s="63"/>
      <c r="F1" s="63"/>
      <c r="G1" s="63"/>
      <c r="H1" s="63"/>
      <c r="I1" s="63"/>
    </row>
    <row r="2" spans="1:9" x14ac:dyDescent="0.2">
      <c r="A2" s="36" t="s">
        <v>66</v>
      </c>
      <c r="B2" s="37" t="s">
        <v>4</v>
      </c>
      <c r="C2" s="62">
        <f>'OLCUM RAPORU'!C2:F2</f>
        <v>0</v>
      </c>
      <c r="D2" s="62"/>
      <c r="E2" s="62"/>
      <c r="F2" s="62"/>
      <c r="G2" s="62"/>
      <c r="H2" s="62"/>
      <c r="I2" s="62"/>
    </row>
    <row r="3" spans="1:9" x14ac:dyDescent="0.2">
      <c r="A3" s="36" t="s">
        <v>67</v>
      </c>
      <c r="B3" s="37" t="s">
        <v>4</v>
      </c>
      <c r="C3" s="62">
        <f>'OLCUM RAPORU'!C3:F3</f>
        <v>0</v>
      </c>
      <c r="D3" s="62"/>
      <c r="E3" s="62"/>
      <c r="F3" s="62"/>
      <c r="G3" s="62"/>
      <c r="H3" s="62"/>
      <c r="I3" s="62"/>
    </row>
    <row r="4" spans="1:9" x14ac:dyDescent="0.2">
      <c r="A4" s="36" t="s">
        <v>68</v>
      </c>
      <c r="B4" s="37" t="s">
        <v>4</v>
      </c>
      <c r="C4" s="64">
        <v>3</v>
      </c>
      <c r="D4" s="64"/>
      <c r="E4" s="64"/>
      <c r="F4" s="64"/>
      <c r="G4" s="64"/>
      <c r="H4" s="64"/>
      <c r="I4" s="64"/>
    </row>
    <row r="5" spans="1:9" x14ac:dyDescent="0.2">
      <c r="A5" s="36" t="s">
        <v>69</v>
      </c>
      <c r="B5" s="37" t="s">
        <v>4</v>
      </c>
      <c r="C5" s="64"/>
      <c r="D5" s="64"/>
      <c r="E5" s="64"/>
      <c r="F5" s="64"/>
      <c r="G5" s="64"/>
      <c r="H5" s="64"/>
      <c r="I5" s="64"/>
    </row>
    <row r="6" spans="1:9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9" ht="42" customHeight="1" x14ac:dyDescent="0.2">
      <c r="A7" s="38" t="s">
        <v>63</v>
      </c>
      <c r="B7" s="38" t="s">
        <v>64</v>
      </c>
      <c r="C7" s="38" t="s">
        <v>65</v>
      </c>
      <c r="D7" s="38" t="s">
        <v>73</v>
      </c>
      <c r="E7" s="39" t="s">
        <v>0</v>
      </c>
      <c r="F7" s="38" t="s">
        <v>1</v>
      </c>
      <c r="G7" s="40" t="s">
        <v>2</v>
      </c>
      <c r="H7" s="40" t="s">
        <v>3</v>
      </c>
      <c r="I7" s="38" t="s">
        <v>72</v>
      </c>
    </row>
    <row r="8" spans="1:9" x14ac:dyDescent="0.2">
      <c r="A8" s="41">
        <v>1</v>
      </c>
      <c r="B8" s="41">
        <v>9</v>
      </c>
      <c r="C8" s="26">
        <f>$C$1</f>
        <v>0</v>
      </c>
      <c r="D8" s="33">
        <v>0.57722287037037001</v>
      </c>
      <c r="E8" s="34">
        <v>1960639.9183417088</v>
      </c>
      <c r="F8" s="34">
        <v>341251.17776381911</v>
      </c>
      <c r="G8" s="34">
        <v>52589.510050251258</v>
      </c>
      <c r="H8" s="34">
        <v>3750</v>
      </c>
      <c r="I8" s="35">
        <v>60</v>
      </c>
    </row>
    <row r="9" spans="1:9" x14ac:dyDescent="0.2">
      <c r="A9" s="41">
        <v>2</v>
      </c>
      <c r="B9" s="41">
        <v>10</v>
      </c>
      <c r="C9" s="26">
        <f>$C$1</f>
        <v>0</v>
      </c>
      <c r="D9" s="33">
        <v>0.57835287037036998</v>
      </c>
      <c r="E9" s="34">
        <v>1881168.6469849248</v>
      </c>
      <c r="F9" s="34">
        <v>327419.13002512563</v>
      </c>
      <c r="G9" s="34">
        <v>50457.881909547737</v>
      </c>
      <c r="H9" s="34">
        <v>3598</v>
      </c>
      <c r="I9" s="35">
        <v>60</v>
      </c>
    </row>
    <row r="10" spans="1:9" x14ac:dyDescent="0.2">
      <c r="A10" s="41">
        <v>3</v>
      </c>
      <c r="B10" s="41">
        <v>11</v>
      </c>
      <c r="C10" s="26">
        <f>$C$1</f>
        <v>0</v>
      </c>
      <c r="D10" s="33">
        <v>0.58548287037036995</v>
      </c>
      <c r="E10" s="34">
        <v>1908879.0244974878</v>
      </c>
      <c r="F10" s="34">
        <v>332242.1466708543</v>
      </c>
      <c r="G10" s="34">
        <v>51201.146984924628</v>
      </c>
      <c r="H10" s="34">
        <v>3651</v>
      </c>
      <c r="I10" s="35">
        <v>60</v>
      </c>
    </row>
    <row r="11" spans="1:9" x14ac:dyDescent="0.2">
      <c r="A11" s="41">
        <v>4</v>
      </c>
      <c r="B11" s="41">
        <v>12</v>
      </c>
      <c r="C11" s="26">
        <f>$C$1</f>
        <v>0</v>
      </c>
      <c r="D11" s="33">
        <v>0.58661287037036991</v>
      </c>
      <c r="E11" s="34">
        <v>1842478.6859296486</v>
      </c>
      <c r="F11" s="34">
        <v>320685.10678391962</v>
      </c>
      <c r="G11" s="34">
        <v>49420.115577889446</v>
      </c>
      <c r="H11" s="34">
        <v>3524</v>
      </c>
      <c r="I11" s="35">
        <v>60</v>
      </c>
    </row>
    <row r="12" spans="1:9" x14ac:dyDescent="0.2">
      <c r="A12" s="41">
        <v>5</v>
      </c>
      <c r="B12" s="41"/>
      <c r="C12" s="26"/>
      <c r="D12" s="33"/>
      <c r="E12" s="34"/>
      <c r="F12" s="34"/>
      <c r="G12" s="34"/>
      <c r="H12" s="34"/>
      <c r="I12" s="35"/>
    </row>
    <row r="13" spans="1:9" x14ac:dyDescent="0.2">
      <c r="A13" s="41">
        <v>6</v>
      </c>
      <c r="B13" s="41"/>
      <c r="C13" s="26"/>
      <c r="D13" s="33"/>
      <c r="E13" s="34"/>
      <c r="F13" s="34"/>
      <c r="G13" s="34"/>
      <c r="H13" s="34"/>
      <c r="I13" s="35"/>
    </row>
    <row r="14" spans="1:9" x14ac:dyDescent="0.2">
      <c r="A14" s="41">
        <v>7</v>
      </c>
      <c r="B14" s="41"/>
      <c r="C14" s="26"/>
      <c r="D14" s="33"/>
      <c r="E14" s="34"/>
      <c r="F14" s="34"/>
      <c r="G14" s="34"/>
      <c r="H14" s="34"/>
      <c r="I14" s="35"/>
    </row>
    <row r="15" spans="1:9" x14ac:dyDescent="0.2">
      <c r="A15" s="41">
        <v>8</v>
      </c>
      <c r="B15" s="41"/>
      <c r="C15" s="26"/>
      <c r="D15" s="33"/>
      <c r="E15" s="34"/>
      <c r="F15" s="34"/>
      <c r="G15" s="34"/>
      <c r="H15" s="34"/>
      <c r="I15" s="35"/>
    </row>
    <row r="16" spans="1:9" x14ac:dyDescent="0.2">
      <c r="A16" s="41">
        <v>9</v>
      </c>
      <c r="B16" s="41"/>
      <c r="C16" s="26"/>
      <c r="D16" s="33"/>
      <c r="E16" s="34"/>
      <c r="F16" s="34"/>
      <c r="G16" s="34"/>
      <c r="H16" s="34"/>
      <c r="I16" s="35"/>
    </row>
    <row r="17" spans="1:8" x14ac:dyDescent="0.2">
      <c r="A17" s="65" t="s">
        <v>9</v>
      </c>
      <c r="B17" s="66"/>
      <c r="C17" s="66"/>
      <c r="D17" s="42" t="s">
        <v>5</v>
      </c>
      <c r="E17" s="24">
        <f>AVERAGE(E8:E16)</f>
        <v>1898291.5689384425</v>
      </c>
      <c r="F17" s="24">
        <f>AVERAGE(F8:F16)</f>
        <v>330399.39031092968</v>
      </c>
      <c r="G17" s="24">
        <f>AVERAGE(G8:G16)</f>
        <v>50917.16363065326</v>
      </c>
      <c r="H17" s="24">
        <f>AVERAGE(H8:H16)</f>
        <v>3630.75</v>
      </c>
    </row>
    <row r="18" spans="1:8" x14ac:dyDescent="0.2">
      <c r="A18" s="65" t="s">
        <v>6</v>
      </c>
      <c r="B18" s="66"/>
      <c r="C18" s="66"/>
      <c r="D18" s="42" t="s">
        <v>5</v>
      </c>
      <c r="E18" s="24">
        <f>STDEV(E8:E16)</f>
        <v>49691.324710678011</v>
      </c>
      <c r="F18" s="24">
        <f>STDEV(F8:F16)</f>
        <v>8648.8206852921285</v>
      </c>
      <c r="G18" s="24">
        <f>STDEV(G8:G16)</f>
        <v>1332.851787743238</v>
      </c>
      <c r="H18" s="24">
        <f>STDEV(H8:H16)</f>
        <v>95.041657533245214</v>
      </c>
    </row>
    <row r="19" spans="1:8" x14ac:dyDescent="0.2">
      <c r="A19" s="65" t="s">
        <v>7</v>
      </c>
      <c r="B19" s="66"/>
      <c r="C19" s="66"/>
      <c r="D19" s="42" t="s">
        <v>5</v>
      </c>
      <c r="E19" s="24">
        <f>COUNT(E8:E16)</f>
        <v>4</v>
      </c>
      <c r="F19" s="24">
        <f>COUNT(F8:F16)</f>
        <v>4</v>
      </c>
      <c r="G19" s="24">
        <f>COUNT(G8:G16)</f>
        <v>4</v>
      </c>
      <c r="H19" s="24">
        <f>COUNT(H8:H16)</f>
        <v>4</v>
      </c>
    </row>
    <row r="20" spans="1:8" x14ac:dyDescent="0.2">
      <c r="A20" s="65" t="s">
        <v>8</v>
      </c>
      <c r="B20" s="66"/>
      <c r="C20" s="66"/>
      <c r="D20" s="42" t="s">
        <v>5</v>
      </c>
      <c r="E20" s="25">
        <f>IF(E19=0,0,VLOOKUP(E19,UCL!$A$3:$B$10,2,"false"))</f>
        <v>2.4</v>
      </c>
      <c r="F20" s="25">
        <f>IF(F19=0,0,VLOOKUP(F19,UCL!$A$3:$B$10,2,"false"))</f>
        <v>2.4</v>
      </c>
      <c r="G20" s="25">
        <f>IF(G19=0,0,VLOOKUP(G19,UCL!$A$3:$B$10,2,"false"))</f>
        <v>2.4</v>
      </c>
      <c r="H20" s="25">
        <f>IF(H19=0,0,VLOOKUP(H19,UCL!$A$3:$B$10,2,"false"))</f>
        <v>2.4</v>
      </c>
    </row>
    <row r="22" spans="1:8" x14ac:dyDescent="0.2">
      <c r="A22" s="56" t="s">
        <v>13</v>
      </c>
      <c r="B22" s="57"/>
      <c r="C22" s="57"/>
      <c r="D22" s="58"/>
      <c r="E22" s="22" t="s">
        <v>0</v>
      </c>
      <c r="F22" s="21" t="s">
        <v>1</v>
      </c>
      <c r="G22" s="23" t="s">
        <v>2</v>
      </c>
      <c r="H22" s="23" t="s">
        <v>3</v>
      </c>
    </row>
    <row r="23" spans="1:8" x14ac:dyDescent="0.2">
      <c r="A23" s="59"/>
      <c r="B23" s="60"/>
      <c r="C23" s="60"/>
      <c r="D23" s="61"/>
      <c r="E23" s="24">
        <f>E17+(E20*(E18/SQRT(E19)))</f>
        <v>1957921.158591256</v>
      </c>
      <c r="F23" s="24">
        <f>F17+(F20*(F18/SQRT(F19)))</f>
        <v>340777.97513328021</v>
      </c>
      <c r="G23" s="24">
        <f>G17+(G20*(G18/SQRT(G19)))</f>
        <v>52516.585775945146</v>
      </c>
      <c r="H23" s="24">
        <f>H17+(H20*(H18/SQRT(H19)))</f>
        <v>3744.7999890398942</v>
      </c>
    </row>
  </sheetData>
  <sheetProtection password="9FAC" sheet="1" formatCells="0" formatColumns="0" formatRows="0" insertColumns="0" insertRows="0" insertHyperlinks="0" deleteColumns="0" deleteRows="0" sort="0" autoFilter="0" pivotTables="0"/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3"/>
  <sheetViews>
    <sheetView workbookViewId="0">
      <selection activeCell="C4" sqref="C4:I4"/>
    </sheetView>
  </sheetViews>
  <sheetFormatPr defaultRowHeight="16.5" x14ac:dyDescent="0.2"/>
  <cols>
    <col min="1" max="1" width="9.7109375" style="20" customWidth="1"/>
    <col min="2" max="2" width="9.140625" style="20"/>
    <col min="3" max="3" width="9.28515625" style="20" customWidth="1"/>
    <col min="4" max="4" width="7.85546875" style="20" bestFit="1" customWidth="1"/>
    <col min="5" max="8" width="10.42578125" style="20" customWidth="1"/>
    <col min="9" max="16384" width="9.140625" style="20"/>
  </cols>
  <sheetData>
    <row r="1" spans="1:9" x14ac:dyDescent="0.2">
      <c r="A1" s="36" t="s">
        <v>65</v>
      </c>
      <c r="B1" s="37" t="s">
        <v>4</v>
      </c>
      <c r="C1" s="63">
        <f>'OLCUM RAPORU'!C1:F1</f>
        <v>0</v>
      </c>
      <c r="D1" s="63"/>
      <c r="E1" s="63"/>
      <c r="F1" s="63"/>
      <c r="G1" s="63"/>
      <c r="H1" s="63"/>
      <c r="I1" s="63"/>
    </row>
    <row r="2" spans="1:9" x14ac:dyDescent="0.2">
      <c r="A2" s="36" t="s">
        <v>66</v>
      </c>
      <c r="B2" s="37" t="s">
        <v>4</v>
      </c>
      <c r="C2" s="62">
        <f>'OLCUM RAPORU'!C2:F2</f>
        <v>0</v>
      </c>
      <c r="D2" s="62"/>
      <c r="E2" s="62"/>
      <c r="F2" s="62"/>
      <c r="G2" s="62"/>
      <c r="H2" s="62"/>
      <c r="I2" s="62"/>
    </row>
    <row r="3" spans="1:9" x14ac:dyDescent="0.2">
      <c r="A3" s="36" t="s">
        <v>67</v>
      </c>
      <c r="B3" s="37" t="s">
        <v>4</v>
      </c>
      <c r="C3" s="62">
        <f>'OLCUM RAPORU'!C3:F3</f>
        <v>0</v>
      </c>
      <c r="D3" s="62"/>
      <c r="E3" s="62"/>
      <c r="F3" s="62"/>
      <c r="G3" s="62"/>
      <c r="H3" s="62"/>
      <c r="I3" s="62"/>
    </row>
    <row r="4" spans="1:9" x14ac:dyDescent="0.2">
      <c r="A4" s="36" t="s">
        <v>68</v>
      </c>
      <c r="B4" s="37" t="s">
        <v>4</v>
      </c>
      <c r="C4" s="64">
        <v>4</v>
      </c>
      <c r="D4" s="64"/>
      <c r="E4" s="64"/>
      <c r="F4" s="64"/>
      <c r="G4" s="64"/>
      <c r="H4" s="64"/>
      <c r="I4" s="64"/>
    </row>
    <row r="5" spans="1:9" x14ac:dyDescent="0.2">
      <c r="A5" s="36" t="s">
        <v>69</v>
      </c>
      <c r="B5" s="37" t="s">
        <v>4</v>
      </c>
      <c r="C5" s="64"/>
      <c r="D5" s="64"/>
      <c r="E5" s="64"/>
      <c r="F5" s="64"/>
      <c r="G5" s="64"/>
      <c r="H5" s="64"/>
      <c r="I5" s="64"/>
    </row>
    <row r="6" spans="1:9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9" ht="42" customHeight="1" x14ac:dyDescent="0.2">
      <c r="A7" s="38" t="s">
        <v>63</v>
      </c>
      <c r="B7" s="38" t="s">
        <v>64</v>
      </c>
      <c r="C7" s="38" t="s">
        <v>65</v>
      </c>
      <c r="D7" s="38" t="s">
        <v>73</v>
      </c>
      <c r="E7" s="39" t="s">
        <v>0</v>
      </c>
      <c r="F7" s="38" t="s">
        <v>1</v>
      </c>
      <c r="G7" s="40" t="s">
        <v>2</v>
      </c>
      <c r="H7" s="40" t="s">
        <v>3</v>
      </c>
      <c r="I7" s="38" t="s">
        <v>72</v>
      </c>
    </row>
    <row r="8" spans="1:9" x14ac:dyDescent="0.2">
      <c r="A8" s="41">
        <v>1</v>
      </c>
      <c r="B8" s="41">
        <v>13</v>
      </c>
      <c r="C8" s="26">
        <f>$C$1</f>
        <v>0</v>
      </c>
      <c r="D8" s="33">
        <v>0.58774287037036987</v>
      </c>
      <c r="E8" s="34">
        <v>1176906.788316583</v>
      </c>
      <c r="F8" s="34">
        <v>204841.7069723618</v>
      </c>
      <c r="G8" s="34">
        <v>31567.729899497488</v>
      </c>
      <c r="H8" s="34">
        <v>2251</v>
      </c>
      <c r="I8" s="35">
        <v>60</v>
      </c>
    </row>
    <row r="9" spans="1:9" x14ac:dyDescent="0.2">
      <c r="A9" s="41">
        <v>2</v>
      </c>
      <c r="B9" s="41">
        <v>14</v>
      </c>
      <c r="C9" s="26">
        <f>$C$1</f>
        <v>0</v>
      </c>
      <c r="D9" s="33">
        <v>0.58887287037036984</v>
      </c>
      <c r="E9" s="34">
        <v>990253.86809045239</v>
      </c>
      <c r="F9" s="34">
        <v>172354.59484924623</v>
      </c>
      <c r="G9" s="34">
        <v>26561.208542713568</v>
      </c>
      <c r="H9" s="34">
        <v>1894</v>
      </c>
      <c r="I9" s="35">
        <v>60</v>
      </c>
    </row>
    <row r="10" spans="1:9" x14ac:dyDescent="0.2">
      <c r="A10" s="41">
        <v>3</v>
      </c>
      <c r="B10" s="41">
        <v>15</v>
      </c>
      <c r="C10" s="26">
        <f>$C$1</f>
        <v>0</v>
      </c>
      <c r="D10" s="33">
        <v>0.5900028703703698</v>
      </c>
      <c r="E10" s="34">
        <v>866341.42525125644</v>
      </c>
      <c r="F10" s="34">
        <v>150787.52041457288</v>
      </c>
      <c r="G10" s="34">
        <v>23237.55150753769</v>
      </c>
      <c r="H10" s="34">
        <v>1657</v>
      </c>
      <c r="I10" s="35">
        <v>60</v>
      </c>
    </row>
    <row r="11" spans="1:9" x14ac:dyDescent="0.2">
      <c r="A11" s="41">
        <v>4</v>
      </c>
      <c r="B11" s="41">
        <v>16</v>
      </c>
      <c r="C11" s="26">
        <f>$C$1</f>
        <v>0</v>
      </c>
      <c r="D11" s="33">
        <v>0.59113287037036977</v>
      </c>
      <c r="E11" s="34">
        <v>964634.83982412075</v>
      </c>
      <c r="F11" s="34">
        <v>167895.57945979902</v>
      </c>
      <c r="G11" s="34">
        <v>25874.038944723619</v>
      </c>
      <c r="H11" s="34">
        <v>1845</v>
      </c>
      <c r="I11" s="35">
        <v>60</v>
      </c>
    </row>
    <row r="12" spans="1:9" x14ac:dyDescent="0.2">
      <c r="A12" s="41">
        <v>5</v>
      </c>
      <c r="B12" s="41"/>
      <c r="C12" s="26"/>
      <c r="D12" s="33"/>
      <c r="E12" s="34"/>
      <c r="F12" s="34"/>
      <c r="G12" s="34"/>
      <c r="H12" s="34"/>
      <c r="I12" s="35"/>
    </row>
    <row r="13" spans="1:9" x14ac:dyDescent="0.2">
      <c r="A13" s="41">
        <v>6</v>
      </c>
      <c r="B13" s="41"/>
      <c r="C13" s="26"/>
      <c r="D13" s="33"/>
      <c r="E13" s="34"/>
      <c r="F13" s="34"/>
      <c r="G13" s="34"/>
      <c r="H13" s="34"/>
      <c r="I13" s="35"/>
    </row>
    <row r="14" spans="1:9" x14ac:dyDescent="0.2">
      <c r="A14" s="41">
        <v>7</v>
      </c>
      <c r="B14" s="41"/>
      <c r="C14" s="26"/>
      <c r="D14" s="33"/>
      <c r="E14" s="34"/>
      <c r="F14" s="34"/>
      <c r="G14" s="34"/>
      <c r="H14" s="34"/>
      <c r="I14" s="35"/>
    </row>
    <row r="15" spans="1:9" x14ac:dyDescent="0.2">
      <c r="A15" s="41">
        <v>8</v>
      </c>
      <c r="B15" s="41"/>
      <c r="C15" s="26"/>
      <c r="D15" s="33"/>
      <c r="E15" s="34"/>
      <c r="F15" s="34"/>
      <c r="G15" s="34"/>
      <c r="H15" s="34"/>
      <c r="I15" s="35"/>
    </row>
    <row r="16" spans="1:9" x14ac:dyDescent="0.2">
      <c r="A16" s="41">
        <v>9</v>
      </c>
      <c r="B16" s="41"/>
      <c r="C16" s="26"/>
      <c r="D16" s="33"/>
      <c r="E16" s="34"/>
      <c r="F16" s="34"/>
      <c r="G16" s="34"/>
      <c r="H16" s="34"/>
      <c r="I16" s="35"/>
    </row>
    <row r="17" spans="1:8" x14ac:dyDescent="0.2">
      <c r="A17" s="65" t="s">
        <v>9</v>
      </c>
      <c r="B17" s="66"/>
      <c r="C17" s="66"/>
      <c r="D17" s="42" t="s">
        <v>5</v>
      </c>
      <c r="E17" s="24">
        <f>AVERAGE(E8:E16)</f>
        <v>999534.23037060304</v>
      </c>
      <c r="F17" s="24">
        <f>AVERAGE(F8:F16)</f>
        <v>173969.85042399497</v>
      </c>
      <c r="G17" s="24">
        <f>AVERAGE(G8:G16)</f>
        <v>26810.132223618093</v>
      </c>
      <c r="H17" s="24">
        <f>AVERAGE(H8:H16)</f>
        <v>1911.75</v>
      </c>
    </row>
    <row r="18" spans="1:8" x14ac:dyDescent="0.2">
      <c r="A18" s="65" t="s">
        <v>6</v>
      </c>
      <c r="B18" s="66"/>
      <c r="C18" s="66"/>
      <c r="D18" s="42" t="s">
        <v>5</v>
      </c>
      <c r="E18" s="24">
        <f>STDEV(E8:E16)</f>
        <v>129750.32463983502</v>
      </c>
      <c r="F18" s="24">
        <f>STDEV(F8:F16)</f>
        <v>22583.16312157462</v>
      </c>
      <c r="G18" s="24">
        <f>STDEV(G8:G16)</f>
        <v>3480.2443517732227</v>
      </c>
      <c r="H18" s="24">
        <f>STDEV(H8:H16)</f>
        <v>248.16577120948813</v>
      </c>
    </row>
    <row r="19" spans="1:8" x14ac:dyDescent="0.2">
      <c r="A19" s="65" t="s">
        <v>7</v>
      </c>
      <c r="B19" s="66"/>
      <c r="C19" s="66"/>
      <c r="D19" s="42" t="s">
        <v>5</v>
      </c>
      <c r="E19" s="24">
        <f>COUNT(E8:E16)</f>
        <v>4</v>
      </c>
      <c r="F19" s="24">
        <f>COUNT(F8:F16)</f>
        <v>4</v>
      </c>
      <c r="G19" s="24">
        <f>COUNT(G8:G16)</f>
        <v>4</v>
      </c>
      <c r="H19" s="24">
        <f>COUNT(H8:H16)</f>
        <v>4</v>
      </c>
    </row>
    <row r="20" spans="1:8" x14ac:dyDescent="0.2">
      <c r="A20" s="65" t="s">
        <v>8</v>
      </c>
      <c r="B20" s="66"/>
      <c r="C20" s="66"/>
      <c r="D20" s="42" t="s">
        <v>5</v>
      </c>
      <c r="E20" s="25">
        <f>IF(E19=0,0,VLOOKUP(E19,UCL!$A$3:$B$10,2,"false"))</f>
        <v>2.4</v>
      </c>
      <c r="F20" s="25">
        <f>IF(F19=0,0,VLOOKUP(F19,UCL!$A$3:$B$10,2,"false"))</f>
        <v>2.4</v>
      </c>
      <c r="G20" s="25">
        <f>IF(G19=0,0,VLOOKUP(G19,UCL!$A$3:$B$10,2,"false"))</f>
        <v>2.4</v>
      </c>
      <c r="H20" s="25">
        <f>IF(H19=0,0,VLOOKUP(H19,UCL!$A$3:$B$10,2,"false"))</f>
        <v>2.4</v>
      </c>
    </row>
    <row r="22" spans="1:8" x14ac:dyDescent="0.2">
      <c r="A22" s="56" t="s">
        <v>13</v>
      </c>
      <c r="B22" s="57"/>
      <c r="C22" s="57"/>
      <c r="D22" s="58"/>
      <c r="E22" s="22" t="s">
        <v>0</v>
      </c>
      <c r="F22" s="21" t="s">
        <v>1</v>
      </c>
      <c r="G22" s="23" t="s">
        <v>2</v>
      </c>
      <c r="H22" s="23" t="s">
        <v>3</v>
      </c>
    </row>
    <row r="23" spans="1:8" x14ac:dyDescent="0.2">
      <c r="A23" s="59"/>
      <c r="B23" s="60"/>
      <c r="C23" s="60"/>
      <c r="D23" s="61"/>
      <c r="E23" s="24">
        <f>E17+(E20*(E18/SQRT(E19)))</f>
        <v>1155234.619938405</v>
      </c>
      <c r="F23" s="24">
        <f>F17+(F20*(F18/SQRT(F19)))</f>
        <v>201069.64616988451</v>
      </c>
      <c r="G23" s="24">
        <f>G17+(G20*(G18/SQRT(G19)))</f>
        <v>30986.425445745961</v>
      </c>
      <c r="H23" s="24">
        <f>H17+(H20*(H18/SQRT(H19)))</f>
        <v>2209.5489254513859</v>
      </c>
    </row>
  </sheetData>
  <sheetProtection password="9FAC" sheet="1" formatCells="0" formatColumns="0" formatRows="0" insertColumns="0" insertRows="0" insertHyperlinks="0" deleteColumns="0" deleteRows="0" sort="0" autoFilter="0" pivotTables="0"/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3"/>
  <sheetViews>
    <sheetView workbookViewId="0">
      <selection activeCell="C5" sqref="C5:I5"/>
    </sheetView>
  </sheetViews>
  <sheetFormatPr defaultRowHeight="16.5" x14ac:dyDescent="0.2"/>
  <cols>
    <col min="1" max="1" width="9.7109375" style="20" customWidth="1"/>
    <col min="2" max="2" width="9.140625" style="20"/>
    <col min="3" max="3" width="9.28515625" style="20" customWidth="1"/>
    <col min="4" max="4" width="7.85546875" style="20" bestFit="1" customWidth="1"/>
    <col min="5" max="8" width="10.42578125" style="20" customWidth="1"/>
    <col min="9" max="16384" width="9.140625" style="20"/>
  </cols>
  <sheetData>
    <row r="1" spans="1:9" x14ac:dyDescent="0.2">
      <c r="A1" s="36" t="s">
        <v>65</v>
      </c>
      <c r="B1" s="37" t="s">
        <v>4</v>
      </c>
      <c r="C1" s="63">
        <f>'OLCUM RAPORU'!C1:F1</f>
        <v>0</v>
      </c>
      <c r="D1" s="63"/>
      <c r="E1" s="63"/>
      <c r="F1" s="63"/>
      <c r="G1" s="63"/>
      <c r="H1" s="63"/>
      <c r="I1" s="63"/>
    </row>
    <row r="2" spans="1:9" x14ac:dyDescent="0.2">
      <c r="A2" s="36" t="s">
        <v>66</v>
      </c>
      <c r="B2" s="37" t="s">
        <v>4</v>
      </c>
      <c r="C2" s="62">
        <f>'OLCUM RAPORU'!C2:F2</f>
        <v>0</v>
      </c>
      <c r="D2" s="62"/>
      <c r="E2" s="62"/>
      <c r="F2" s="62"/>
      <c r="G2" s="62"/>
      <c r="H2" s="62"/>
      <c r="I2" s="62"/>
    </row>
    <row r="3" spans="1:9" x14ac:dyDescent="0.2">
      <c r="A3" s="36" t="s">
        <v>67</v>
      </c>
      <c r="B3" s="37" t="s">
        <v>4</v>
      </c>
      <c r="C3" s="62">
        <f>'OLCUM RAPORU'!C3:F3</f>
        <v>0</v>
      </c>
      <c r="D3" s="62"/>
      <c r="E3" s="62"/>
      <c r="F3" s="62"/>
      <c r="G3" s="62"/>
      <c r="H3" s="62"/>
      <c r="I3" s="62"/>
    </row>
    <row r="4" spans="1:9" x14ac:dyDescent="0.2">
      <c r="A4" s="36" t="s">
        <v>68</v>
      </c>
      <c r="B4" s="37" t="s">
        <v>4</v>
      </c>
      <c r="C4" s="64">
        <v>5</v>
      </c>
      <c r="D4" s="64"/>
      <c r="E4" s="64"/>
      <c r="F4" s="64"/>
      <c r="G4" s="64"/>
      <c r="H4" s="64"/>
      <c r="I4" s="64"/>
    </row>
    <row r="5" spans="1:9" x14ac:dyDescent="0.2">
      <c r="A5" s="36" t="s">
        <v>69</v>
      </c>
      <c r="B5" s="37" t="s">
        <v>4</v>
      </c>
      <c r="C5" s="64"/>
      <c r="D5" s="64"/>
      <c r="E5" s="64"/>
      <c r="F5" s="64"/>
      <c r="G5" s="64"/>
      <c r="H5" s="64"/>
      <c r="I5" s="64"/>
    </row>
    <row r="6" spans="1:9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9" ht="42" customHeight="1" x14ac:dyDescent="0.2">
      <c r="A7" s="38" t="s">
        <v>63</v>
      </c>
      <c r="B7" s="38" t="s">
        <v>64</v>
      </c>
      <c r="C7" s="38" t="s">
        <v>65</v>
      </c>
      <c r="D7" s="38" t="s">
        <v>73</v>
      </c>
      <c r="E7" s="39" t="s">
        <v>0</v>
      </c>
      <c r="F7" s="38" t="s">
        <v>1</v>
      </c>
      <c r="G7" s="40" t="s">
        <v>2</v>
      </c>
      <c r="H7" s="40" t="s">
        <v>3</v>
      </c>
      <c r="I7" s="38" t="s">
        <v>72</v>
      </c>
    </row>
    <row r="8" spans="1:9" x14ac:dyDescent="0.2">
      <c r="A8" s="41">
        <v>1</v>
      </c>
      <c r="B8" s="41">
        <v>17</v>
      </c>
      <c r="C8" s="26">
        <f>$C$1</f>
        <v>0</v>
      </c>
      <c r="D8" s="33">
        <v>0.59226287037036973</v>
      </c>
      <c r="E8" s="34">
        <v>1021624.1067839197</v>
      </c>
      <c r="F8" s="34">
        <v>177814.61369346734</v>
      </c>
      <c r="G8" s="34">
        <v>27402.640703517587</v>
      </c>
      <c r="H8" s="34">
        <v>1954</v>
      </c>
      <c r="I8" s="35">
        <v>60</v>
      </c>
    </row>
    <row r="9" spans="1:9" x14ac:dyDescent="0.2">
      <c r="A9" s="41">
        <v>2</v>
      </c>
      <c r="B9" s="41">
        <v>18</v>
      </c>
      <c r="C9" s="26">
        <f>$C$1</f>
        <v>0</v>
      </c>
      <c r="D9" s="33">
        <v>0.5933928703703697</v>
      </c>
      <c r="E9" s="34">
        <v>991299.54271356808</v>
      </c>
      <c r="F9" s="34">
        <v>172536.59547738696</v>
      </c>
      <c r="G9" s="34">
        <v>26589.256281407037</v>
      </c>
      <c r="H9" s="34">
        <v>1896</v>
      </c>
      <c r="I9" s="35">
        <v>60</v>
      </c>
    </row>
    <row r="10" spans="1:9" x14ac:dyDescent="0.2">
      <c r="A10" s="41">
        <v>3</v>
      </c>
      <c r="B10" s="41">
        <v>19</v>
      </c>
      <c r="C10" s="26">
        <f>$C$1</f>
        <v>0</v>
      </c>
      <c r="D10" s="33">
        <v>0.59452287037036966</v>
      </c>
      <c r="E10" s="34">
        <v>963066.32788944733</v>
      </c>
      <c r="F10" s="34">
        <v>167622.57851758794</v>
      </c>
      <c r="G10" s="34">
        <v>25831.967336683418</v>
      </c>
      <c r="H10" s="34">
        <v>1842</v>
      </c>
      <c r="I10" s="35">
        <v>60</v>
      </c>
    </row>
    <row r="11" spans="1:9" x14ac:dyDescent="0.2">
      <c r="A11" s="41">
        <v>4</v>
      </c>
      <c r="B11" s="41">
        <v>20</v>
      </c>
      <c r="C11" s="26">
        <f>$C$1</f>
        <v>0</v>
      </c>
      <c r="D11" s="33">
        <v>0.60165287037036963</v>
      </c>
      <c r="E11" s="34">
        <v>965680.5144472362</v>
      </c>
      <c r="F11" s="34">
        <v>168077.58008793968</v>
      </c>
      <c r="G11" s="34">
        <v>25902.086683417085</v>
      </c>
      <c r="H11" s="34">
        <v>1847</v>
      </c>
      <c r="I11" s="35">
        <v>60</v>
      </c>
    </row>
    <row r="12" spans="1:9" x14ac:dyDescent="0.2">
      <c r="A12" s="41">
        <v>5</v>
      </c>
      <c r="B12" s="41"/>
      <c r="C12" s="26"/>
      <c r="D12" s="33"/>
      <c r="E12" s="34"/>
      <c r="F12" s="34"/>
      <c r="G12" s="34"/>
      <c r="H12" s="34"/>
      <c r="I12" s="35"/>
    </row>
    <row r="13" spans="1:9" x14ac:dyDescent="0.2">
      <c r="A13" s="41">
        <v>6</v>
      </c>
      <c r="B13" s="41"/>
      <c r="C13" s="26"/>
      <c r="D13" s="33"/>
      <c r="E13" s="34"/>
      <c r="F13" s="34"/>
      <c r="G13" s="34"/>
      <c r="H13" s="34"/>
      <c r="I13" s="35"/>
    </row>
    <row r="14" spans="1:9" x14ac:dyDescent="0.2">
      <c r="A14" s="41">
        <v>7</v>
      </c>
      <c r="B14" s="41"/>
      <c r="C14" s="26"/>
      <c r="D14" s="33"/>
      <c r="E14" s="34"/>
      <c r="F14" s="34"/>
      <c r="G14" s="34"/>
      <c r="H14" s="34"/>
      <c r="I14" s="35"/>
    </row>
    <row r="15" spans="1:9" x14ac:dyDescent="0.2">
      <c r="A15" s="41">
        <v>8</v>
      </c>
      <c r="B15" s="41"/>
      <c r="C15" s="26"/>
      <c r="D15" s="33"/>
      <c r="E15" s="34"/>
      <c r="F15" s="34"/>
      <c r="G15" s="34"/>
      <c r="H15" s="34"/>
      <c r="I15" s="35"/>
    </row>
    <row r="16" spans="1:9" x14ac:dyDescent="0.2">
      <c r="A16" s="41">
        <v>9</v>
      </c>
      <c r="B16" s="41"/>
      <c r="C16" s="26"/>
      <c r="D16" s="33"/>
      <c r="E16" s="34"/>
      <c r="F16" s="34"/>
      <c r="G16" s="34"/>
      <c r="H16" s="34"/>
      <c r="I16" s="35"/>
    </row>
    <row r="17" spans="1:8" x14ac:dyDescent="0.2">
      <c r="A17" s="65" t="s">
        <v>9</v>
      </c>
      <c r="B17" s="66"/>
      <c r="C17" s="66"/>
      <c r="D17" s="42" t="s">
        <v>5</v>
      </c>
      <c r="E17" s="24">
        <f>AVERAGE(E8:E16)</f>
        <v>985417.62295854278</v>
      </c>
      <c r="F17" s="24">
        <f>AVERAGE(F8:F16)</f>
        <v>171512.8419440955</v>
      </c>
      <c r="G17" s="24">
        <f>AVERAGE(G8:G16)</f>
        <v>26431.487751256282</v>
      </c>
      <c r="H17" s="24">
        <f>AVERAGE(H8:H16)</f>
        <v>1884.75</v>
      </c>
    </row>
    <row r="18" spans="1:8" x14ac:dyDescent="0.2">
      <c r="A18" s="65" t="s">
        <v>6</v>
      </c>
      <c r="B18" s="66"/>
      <c r="C18" s="66"/>
      <c r="D18" s="42" t="s">
        <v>5</v>
      </c>
      <c r="E18" s="24">
        <f>STDEV(E8:E16)</f>
        <v>27292.491608833257</v>
      </c>
      <c r="F18" s="24">
        <f>STDEV(F8:F16)</f>
        <v>4750.28322054202</v>
      </c>
      <c r="G18" s="24">
        <f>STDEV(G8:G16)</f>
        <v>732.05627832625908</v>
      </c>
      <c r="H18" s="24">
        <f>STDEV(H8:H16)</f>
        <v>52.200734349879276</v>
      </c>
    </row>
    <row r="19" spans="1:8" x14ac:dyDescent="0.2">
      <c r="A19" s="65" t="s">
        <v>7</v>
      </c>
      <c r="B19" s="66"/>
      <c r="C19" s="66"/>
      <c r="D19" s="42" t="s">
        <v>5</v>
      </c>
      <c r="E19" s="24">
        <f>COUNT(E8:E16)</f>
        <v>4</v>
      </c>
      <c r="F19" s="24">
        <f>COUNT(F8:F16)</f>
        <v>4</v>
      </c>
      <c r="G19" s="24">
        <f>COUNT(G8:G16)</f>
        <v>4</v>
      </c>
      <c r="H19" s="24">
        <f>COUNT(H8:H16)</f>
        <v>4</v>
      </c>
    </row>
    <row r="20" spans="1:8" x14ac:dyDescent="0.2">
      <c r="A20" s="65" t="s">
        <v>8</v>
      </c>
      <c r="B20" s="66"/>
      <c r="C20" s="66"/>
      <c r="D20" s="42" t="s">
        <v>5</v>
      </c>
      <c r="E20" s="25">
        <f>IF(E19=0,0,VLOOKUP(E19,UCL!$A$3:$B$10,2,"false"))</f>
        <v>2.4</v>
      </c>
      <c r="F20" s="25">
        <f>IF(F19=0,0,VLOOKUP(F19,UCL!$A$3:$B$10,2,"false"))</f>
        <v>2.4</v>
      </c>
      <c r="G20" s="25">
        <f>IF(G19=0,0,VLOOKUP(G19,UCL!$A$3:$B$10,2,"false"))</f>
        <v>2.4</v>
      </c>
      <c r="H20" s="25">
        <f>IF(H19=0,0,VLOOKUP(H19,UCL!$A$3:$B$10,2,"false"))</f>
        <v>2.4</v>
      </c>
    </row>
    <row r="22" spans="1:8" x14ac:dyDescent="0.2">
      <c r="A22" s="56" t="s">
        <v>13</v>
      </c>
      <c r="B22" s="57"/>
      <c r="C22" s="57"/>
      <c r="D22" s="58"/>
      <c r="E22" s="22" t="s">
        <v>0</v>
      </c>
      <c r="F22" s="21" t="s">
        <v>1</v>
      </c>
      <c r="G22" s="23" t="s">
        <v>2</v>
      </c>
      <c r="H22" s="23" t="s">
        <v>3</v>
      </c>
    </row>
    <row r="23" spans="1:8" x14ac:dyDescent="0.2">
      <c r="A23" s="59"/>
      <c r="B23" s="60"/>
      <c r="C23" s="60"/>
      <c r="D23" s="61"/>
      <c r="E23" s="24">
        <f>E17+(E20*(E18/SQRT(E19)))</f>
        <v>1018168.6128891427</v>
      </c>
      <c r="F23" s="24">
        <f>F17+(F20*(F18/SQRT(F19)))</f>
        <v>177213.18180874593</v>
      </c>
      <c r="G23" s="24">
        <f>G17+(G20*(G18/SQRT(G19)))</f>
        <v>27309.955285247794</v>
      </c>
      <c r="H23" s="24">
        <f>H17+(H20*(H18/SQRT(H19)))</f>
        <v>1947.3908812198551</v>
      </c>
    </row>
  </sheetData>
  <sheetProtection password="9FAC" sheet="1" formatCells="0" formatColumns="0" formatRows="0" insertColumns="0" insertRows="0" insertHyperlinks="0" deleteColumns="0" deleteRows="0" sort="0" autoFilter="0" pivotTables="0"/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3"/>
  <sheetViews>
    <sheetView workbookViewId="0">
      <selection activeCell="E8" sqref="E8"/>
    </sheetView>
  </sheetViews>
  <sheetFormatPr defaultRowHeight="16.5" x14ac:dyDescent="0.2"/>
  <cols>
    <col min="1" max="1" width="9.7109375" style="20" customWidth="1"/>
    <col min="2" max="2" width="9.140625" style="20"/>
    <col min="3" max="3" width="9.28515625" style="20" customWidth="1"/>
    <col min="4" max="4" width="7.85546875" style="20" bestFit="1" customWidth="1"/>
    <col min="5" max="8" width="10.42578125" style="20" customWidth="1"/>
    <col min="9" max="16384" width="9.140625" style="20"/>
  </cols>
  <sheetData>
    <row r="1" spans="1:9" x14ac:dyDescent="0.2">
      <c r="A1" s="36" t="s">
        <v>65</v>
      </c>
      <c r="B1" s="37" t="s">
        <v>4</v>
      </c>
      <c r="C1" s="63">
        <f>'OLCUM RAPORU'!C1:F1</f>
        <v>0</v>
      </c>
      <c r="D1" s="63"/>
      <c r="E1" s="63"/>
      <c r="F1" s="63"/>
      <c r="G1" s="63"/>
      <c r="H1" s="63"/>
      <c r="I1" s="63"/>
    </row>
    <row r="2" spans="1:9" x14ac:dyDescent="0.2">
      <c r="A2" s="36" t="s">
        <v>66</v>
      </c>
      <c r="B2" s="37" t="s">
        <v>4</v>
      </c>
      <c r="C2" s="62">
        <f>'OLCUM RAPORU'!C2:F2</f>
        <v>0</v>
      </c>
      <c r="D2" s="62"/>
      <c r="E2" s="62"/>
      <c r="F2" s="62"/>
      <c r="G2" s="62"/>
      <c r="H2" s="62"/>
      <c r="I2" s="62"/>
    </row>
    <row r="3" spans="1:9" x14ac:dyDescent="0.2">
      <c r="A3" s="36" t="s">
        <v>67</v>
      </c>
      <c r="B3" s="37" t="s">
        <v>4</v>
      </c>
      <c r="C3" s="62">
        <f>'OLCUM RAPORU'!C3:F3</f>
        <v>0</v>
      </c>
      <c r="D3" s="62"/>
      <c r="E3" s="62"/>
      <c r="F3" s="62"/>
      <c r="G3" s="62"/>
      <c r="H3" s="62"/>
      <c r="I3" s="62"/>
    </row>
    <row r="4" spans="1:9" x14ac:dyDescent="0.2">
      <c r="A4" s="36" t="s">
        <v>68</v>
      </c>
      <c r="B4" s="37" t="s">
        <v>4</v>
      </c>
      <c r="C4" s="64">
        <v>6</v>
      </c>
      <c r="D4" s="64"/>
      <c r="E4" s="64"/>
      <c r="F4" s="64"/>
      <c r="G4" s="64"/>
      <c r="H4" s="64"/>
      <c r="I4" s="64"/>
    </row>
    <row r="5" spans="1:9" x14ac:dyDescent="0.2">
      <c r="A5" s="36" t="s">
        <v>69</v>
      </c>
      <c r="B5" s="37" t="s">
        <v>4</v>
      </c>
      <c r="C5" s="64"/>
      <c r="D5" s="64"/>
      <c r="E5" s="64"/>
      <c r="F5" s="64"/>
      <c r="G5" s="64"/>
      <c r="H5" s="64"/>
      <c r="I5" s="64"/>
    </row>
    <row r="6" spans="1:9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9" ht="42" customHeight="1" x14ac:dyDescent="0.2">
      <c r="A7" s="38" t="s">
        <v>63</v>
      </c>
      <c r="B7" s="38" t="s">
        <v>64</v>
      </c>
      <c r="C7" s="38" t="s">
        <v>65</v>
      </c>
      <c r="D7" s="38" t="s">
        <v>73</v>
      </c>
      <c r="E7" s="39" t="s">
        <v>0</v>
      </c>
      <c r="F7" s="38" t="s">
        <v>1</v>
      </c>
      <c r="G7" s="40" t="s">
        <v>2</v>
      </c>
      <c r="H7" s="40" t="s">
        <v>3</v>
      </c>
      <c r="I7" s="38" t="s">
        <v>72</v>
      </c>
    </row>
    <row r="8" spans="1:9" x14ac:dyDescent="0.2">
      <c r="A8" s="41">
        <v>1</v>
      </c>
      <c r="B8" s="41">
        <v>21</v>
      </c>
      <c r="C8" s="26">
        <f>$C$1</f>
        <v>0</v>
      </c>
      <c r="D8" s="33">
        <v>0.60278287037036959</v>
      </c>
      <c r="E8" s="34">
        <v>650932.45288944733</v>
      </c>
      <c r="F8" s="34">
        <v>113295.39101758794</v>
      </c>
      <c r="G8" s="34">
        <v>17459.717336683418</v>
      </c>
      <c r="H8" s="34">
        <v>1245</v>
      </c>
      <c r="I8" s="35">
        <v>60</v>
      </c>
    </row>
    <row r="9" spans="1:9" x14ac:dyDescent="0.2">
      <c r="A9" s="41">
        <v>2</v>
      </c>
      <c r="B9" s="41">
        <v>22</v>
      </c>
      <c r="C9" s="26">
        <f>$C$1</f>
        <v>0</v>
      </c>
      <c r="D9" s="33">
        <v>0.60391287037036956</v>
      </c>
      <c r="E9" s="34">
        <v>760205.45100502518</v>
      </c>
      <c r="F9" s="34">
        <v>132314.45665829146</v>
      </c>
      <c r="G9" s="34">
        <v>20390.706030150755</v>
      </c>
      <c r="H9" s="34">
        <v>1454</v>
      </c>
      <c r="I9" s="35">
        <v>60</v>
      </c>
    </row>
    <row r="10" spans="1:9" x14ac:dyDescent="0.2">
      <c r="A10" s="41">
        <v>3</v>
      </c>
      <c r="B10" s="41">
        <v>23</v>
      </c>
      <c r="C10" s="26">
        <f>$C$1</f>
        <v>0</v>
      </c>
      <c r="D10" s="33">
        <v>0.60504287037036952</v>
      </c>
      <c r="E10" s="34">
        <v>707921.71984924632</v>
      </c>
      <c r="F10" s="34">
        <v>123214.4252512563</v>
      </c>
      <c r="G10" s="34">
        <v>18988.319095477389</v>
      </c>
      <c r="H10" s="34">
        <v>1354</v>
      </c>
      <c r="I10" s="35">
        <v>60</v>
      </c>
    </row>
    <row r="11" spans="1:9" x14ac:dyDescent="0.2">
      <c r="A11" s="41">
        <v>4</v>
      </c>
      <c r="B11" s="41">
        <v>24</v>
      </c>
      <c r="C11" s="26">
        <f>$C$1</f>
        <v>0</v>
      </c>
      <c r="D11" s="33">
        <v>0.60617287037036949</v>
      </c>
      <c r="E11" s="34">
        <v>742428.98241206037</v>
      </c>
      <c r="F11" s="34">
        <v>129220.44597989951</v>
      </c>
      <c r="G11" s="34">
        <v>19913.894472361811</v>
      </c>
      <c r="H11" s="34">
        <v>1420</v>
      </c>
      <c r="I11" s="35">
        <v>60</v>
      </c>
    </row>
    <row r="12" spans="1:9" x14ac:dyDescent="0.2">
      <c r="A12" s="41">
        <v>5</v>
      </c>
      <c r="B12" s="41"/>
      <c r="C12" s="26"/>
      <c r="D12" s="33"/>
      <c r="E12" s="34"/>
      <c r="F12" s="34"/>
      <c r="G12" s="34"/>
      <c r="H12" s="34"/>
      <c r="I12" s="35"/>
    </row>
    <row r="13" spans="1:9" x14ac:dyDescent="0.2">
      <c r="A13" s="41">
        <v>6</v>
      </c>
      <c r="B13" s="41"/>
      <c r="C13" s="26"/>
      <c r="D13" s="33"/>
      <c r="E13" s="34"/>
      <c r="F13" s="34"/>
      <c r="G13" s="34"/>
      <c r="H13" s="34"/>
      <c r="I13" s="35"/>
    </row>
    <row r="14" spans="1:9" x14ac:dyDescent="0.2">
      <c r="A14" s="41">
        <v>7</v>
      </c>
      <c r="B14" s="41"/>
      <c r="C14" s="26"/>
      <c r="D14" s="33"/>
      <c r="E14" s="34"/>
      <c r="F14" s="34"/>
      <c r="G14" s="34"/>
      <c r="H14" s="34"/>
      <c r="I14" s="35"/>
    </row>
    <row r="15" spans="1:9" x14ac:dyDescent="0.2">
      <c r="A15" s="41">
        <v>8</v>
      </c>
      <c r="B15" s="41"/>
      <c r="C15" s="26"/>
      <c r="D15" s="33"/>
      <c r="E15" s="34"/>
      <c r="F15" s="34"/>
      <c r="G15" s="34"/>
      <c r="H15" s="34"/>
      <c r="I15" s="35"/>
    </row>
    <row r="16" spans="1:9" x14ac:dyDescent="0.2">
      <c r="A16" s="41">
        <v>9</v>
      </c>
      <c r="B16" s="41"/>
      <c r="C16" s="26"/>
      <c r="D16" s="33"/>
      <c r="E16" s="34"/>
      <c r="F16" s="34"/>
      <c r="G16" s="34"/>
      <c r="H16" s="34"/>
      <c r="I16" s="35"/>
    </row>
    <row r="17" spans="1:8" x14ac:dyDescent="0.2">
      <c r="A17" s="65" t="s">
        <v>9</v>
      </c>
      <c r="B17" s="66"/>
      <c r="C17" s="66"/>
      <c r="D17" s="42" t="s">
        <v>5</v>
      </c>
      <c r="E17" s="24">
        <f>AVERAGE(E8:E16)</f>
        <v>715372.15153894469</v>
      </c>
      <c r="F17" s="24">
        <f>AVERAGE(F8:F16)</f>
        <v>124511.1797267588</v>
      </c>
      <c r="G17" s="24">
        <f>AVERAGE(G8:G16)</f>
        <v>19188.159233668346</v>
      </c>
      <c r="H17" s="24">
        <f>AVERAGE(H8:H16)</f>
        <v>1368.25</v>
      </c>
    </row>
    <row r="18" spans="1:8" x14ac:dyDescent="0.2">
      <c r="A18" s="65" t="s">
        <v>6</v>
      </c>
      <c r="B18" s="66"/>
      <c r="C18" s="66"/>
      <c r="D18" s="42" t="s">
        <v>5</v>
      </c>
      <c r="E18" s="24">
        <f>STDEV(E8:E16)</f>
        <v>48132.042453763002</v>
      </c>
      <c r="F18" s="24">
        <f>STDEV(F8:F16)</f>
        <v>8377.4261769682744</v>
      </c>
      <c r="G18" s="24">
        <f>STDEV(G8:G16)</f>
        <v>1291.0277438920002</v>
      </c>
      <c r="H18" s="24">
        <f>STDEV(H8:H16)</f>
        <v>92.059310591958408</v>
      </c>
    </row>
    <row r="19" spans="1:8" x14ac:dyDescent="0.2">
      <c r="A19" s="65" t="s">
        <v>7</v>
      </c>
      <c r="B19" s="66"/>
      <c r="C19" s="66"/>
      <c r="D19" s="42" t="s">
        <v>5</v>
      </c>
      <c r="E19" s="24">
        <f>COUNT(E8:E16)</f>
        <v>4</v>
      </c>
      <c r="F19" s="24">
        <f>COUNT(F8:F16)</f>
        <v>4</v>
      </c>
      <c r="G19" s="24">
        <f>COUNT(G8:G16)</f>
        <v>4</v>
      </c>
      <c r="H19" s="24">
        <f>COUNT(H8:H16)</f>
        <v>4</v>
      </c>
    </row>
    <row r="20" spans="1:8" x14ac:dyDescent="0.2">
      <c r="A20" s="65" t="s">
        <v>8</v>
      </c>
      <c r="B20" s="66"/>
      <c r="C20" s="66"/>
      <c r="D20" s="42" t="s">
        <v>5</v>
      </c>
      <c r="E20" s="25">
        <f>IF(E19=0,0,VLOOKUP(E19,UCL!$A$3:$B$10,2,"false"))</f>
        <v>2.4</v>
      </c>
      <c r="F20" s="25">
        <f>IF(F19=0,0,VLOOKUP(F19,UCL!$A$3:$B$10,2,"false"))</f>
        <v>2.4</v>
      </c>
      <c r="G20" s="25">
        <f>IF(G19=0,0,VLOOKUP(G19,UCL!$A$3:$B$10,2,"false"))</f>
        <v>2.4</v>
      </c>
      <c r="H20" s="25">
        <f>IF(H19=0,0,VLOOKUP(H19,UCL!$A$3:$B$10,2,"false"))</f>
        <v>2.4</v>
      </c>
    </row>
    <row r="22" spans="1:8" x14ac:dyDescent="0.2">
      <c r="A22" s="56" t="s">
        <v>13</v>
      </c>
      <c r="B22" s="57"/>
      <c r="C22" s="57"/>
      <c r="D22" s="58"/>
      <c r="E22" s="22" t="s">
        <v>0</v>
      </c>
      <c r="F22" s="21" t="s">
        <v>1</v>
      </c>
      <c r="G22" s="23" t="s">
        <v>2</v>
      </c>
      <c r="H22" s="23" t="s">
        <v>3</v>
      </c>
    </row>
    <row r="23" spans="1:8" x14ac:dyDescent="0.2">
      <c r="A23" s="59"/>
      <c r="B23" s="60"/>
      <c r="C23" s="60"/>
      <c r="D23" s="61"/>
      <c r="E23" s="24">
        <f>E17+(E20*(E18/SQRT(E19)))</f>
        <v>773130.60248346033</v>
      </c>
      <c r="F23" s="24">
        <f>F17+(F20*(F18/SQRT(F19)))</f>
        <v>134564.09113912072</v>
      </c>
      <c r="G23" s="24">
        <f>G17+(G20*(G18/SQRT(G19)))</f>
        <v>20737.392526338746</v>
      </c>
      <c r="H23" s="24">
        <f>H17+(H20*(H18/SQRT(H19)))</f>
        <v>1478.7211727103502</v>
      </c>
    </row>
  </sheetData>
  <sheetProtection password="9FAC" sheet="1" formatCells="0" formatColumns="0" formatRows="0" insertColumns="0" insertRows="0" insertHyperlinks="0" deleteColumns="0" deleteRows="0" sort="0" autoFilter="0" pivotTables="0"/>
  <mergeCells count="10">
    <mergeCell ref="A22:D23"/>
    <mergeCell ref="C2:I2"/>
    <mergeCell ref="C1:I1"/>
    <mergeCell ref="C4:I4"/>
    <mergeCell ref="C5:I5"/>
    <mergeCell ref="C3:I3"/>
    <mergeCell ref="A17:C17"/>
    <mergeCell ref="A18:C18"/>
    <mergeCell ref="A19:C19"/>
    <mergeCell ref="A20:C20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ONCE BENI OKU</vt:lpstr>
      <vt:lpstr>OLCUM RAPORU</vt:lpstr>
      <vt:lpstr>formül</vt:lpstr>
      <vt:lpstr>01</vt:lpstr>
      <vt:lpstr>02</vt:lpstr>
      <vt:lpstr>03</vt:lpstr>
      <vt:lpstr>04</vt:lpstr>
      <vt:lpstr>05</vt:lpstr>
      <vt:lpstr>06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UCL</vt:lpstr>
      <vt:lpstr>CLS</vt:lpstr>
      <vt:lpstr>www.acarhakanbayramoglu.com.tr</vt:lpstr>
    </vt:vector>
  </TitlesOfParts>
  <Company>Beyaz Teknik Yapı Sistemleri San. ve Tic. Ltd. Şti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A.H.B</dc:creator>
  <cp:lastModifiedBy>AHB</cp:lastModifiedBy>
  <cp:lastPrinted>2006-06-28T09:01:54Z</cp:lastPrinted>
  <dcterms:created xsi:type="dcterms:W3CDTF">2006-06-28T07:58:50Z</dcterms:created>
  <dcterms:modified xsi:type="dcterms:W3CDTF">2017-04-09T09:51:01Z</dcterms:modified>
</cp:coreProperties>
</file>